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245" windowHeight="12300" activeTab="0"/>
  </bookViews>
  <sheets>
    <sheet name="März_2012_Internet" sheetId="1" r:id="rId1"/>
  </sheets>
  <definedNames>
    <definedName name="_xlnm._FilterDatabase" localSheetId="0" hidden="1">'März_2012_Internet'!$A$6:$DP$125</definedName>
    <definedName name="_xlnm.Print_Titles" localSheetId="0">'März_2012_Internet'!$A:$E,'März_2012_Internet'!$4:$5</definedName>
  </definedNames>
  <calcPr fullCalcOnLoad="1"/>
</workbook>
</file>

<file path=xl/sharedStrings.xml><?xml version="1.0" encoding="utf-8"?>
<sst xmlns="http://schemas.openxmlformats.org/spreadsheetml/2006/main" count="291" uniqueCount="172">
  <si>
    <t>Bauzone bebaut (in ha)</t>
  </si>
  <si>
    <t>Bauzone unbebaut (in ha)</t>
  </si>
  <si>
    <t>BFS-Nr.</t>
  </si>
  <si>
    <t>G.-Nr.</t>
  </si>
  <si>
    <t>Gemeinde</t>
  </si>
  <si>
    <t>Bezirk</t>
  </si>
  <si>
    <t>RK</t>
  </si>
  <si>
    <t>W+MZ</t>
  </si>
  <si>
    <t>I+G</t>
  </si>
  <si>
    <t>OeBA</t>
  </si>
  <si>
    <t>weitere Zonen *)</t>
  </si>
  <si>
    <t>Total
Bauzone</t>
  </si>
  <si>
    <t>Total
Bauzone unbebaut</t>
  </si>
  <si>
    <t>Total
Bauzone
in ha</t>
  </si>
  <si>
    <t>bebaut</t>
  </si>
  <si>
    <t>Aedermannsdorf</t>
  </si>
  <si>
    <t>THAL</t>
  </si>
  <si>
    <t>Aeschi (SO)</t>
  </si>
  <si>
    <t>WA</t>
  </si>
  <si>
    <t>Aetigkofen</t>
  </si>
  <si>
    <t>BU</t>
  </si>
  <si>
    <t>Aetingen</t>
  </si>
  <si>
    <t>Balm bei Günsberg</t>
  </si>
  <si>
    <t>LE</t>
  </si>
  <si>
    <t>Balsthal</t>
  </si>
  <si>
    <t>Bärschwil</t>
  </si>
  <si>
    <t>THI</t>
  </si>
  <si>
    <t>Bättwil</t>
  </si>
  <si>
    <t>DO</t>
  </si>
  <si>
    <t xml:space="preserve">Beinwil </t>
  </si>
  <si>
    <t>Bellach</t>
  </si>
  <si>
    <t>Bettlach</t>
  </si>
  <si>
    <t>Biberist</t>
  </si>
  <si>
    <t xml:space="preserve">Bibern </t>
  </si>
  <si>
    <t>Biezwil</t>
  </si>
  <si>
    <t>Bolken</t>
  </si>
  <si>
    <t>Boningen</t>
  </si>
  <si>
    <t>OL</t>
  </si>
  <si>
    <t>Breitenbach</t>
  </si>
  <si>
    <t>Brügglen</t>
  </si>
  <si>
    <t xml:space="preserve">Büren </t>
  </si>
  <si>
    <t>Büsserach</t>
  </si>
  <si>
    <t>Däniken</t>
  </si>
  <si>
    <t>Deitingen</t>
  </si>
  <si>
    <t>Derendingen</t>
  </si>
  <si>
    <t>Dornach</t>
  </si>
  <si>
    <t>Drei Höfe</t>
  </si>
  <si>
    <t>Dulliken</t>
  </si>
  <si>
    <t>Egerkingen</t>
  </si>
  <si>
    <t>GÄU</t>
  </si>
  <si>
    <t>Eppenberg-Wöschnau</t>
  </si>
  <si>
    <t>Erlinsbach</t>
  </si>
  <si>
    <t>GÖ</t>
  </si>
  <si>
    <t>Erschwil</t>
  </si>
  <si>
    <t>Etziken</t>
  </si>
  <si>
    <t>Fehren</t>
  </si>
  <si>
    <t>Feldbrunnen-St. Niklaus</t>
  </si>
  <si>
    <t>Flumenthal</t>
  </si>
  <si>
    <t>Fulenbach</t>
  </si>
  <si>
    <t>Gänsbrunnen</t>
  </si>
  <si>
    <t>Gempen</t>
  </si>
  <si>
    <t>Gerlafingen</t>
  </si>
  <si>
    <t>Gossliwil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</si>
  <si>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</si>
  <si>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</si>
  <si>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</si>
  <si>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</si>
  <si>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</si>
  <si>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</si>
  <si>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</si>
  <si>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</si>
  <si>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Hauenstein-Ifenthal</t>
  </si>
  <si>
    <t>Herbetswil</t>
  </si>
  <si>
    <t>Hessigkofen</t>
  </si>
  <si>
    <t>Himmelried</t>
  </si>
  <si>
    <t>Hochwald</t>
  </si>
  <si>
    <t>Hofstetten-Flüh</t>
  </si>
  <si>
    <t>Holderbank (SO)</t>
  </si>
  <si>
    <t>Horriwil</t>
  </si>
  <si>
    <t>Hubersdorf</t>
  </si>
  <si>
    <t>Hüniken</t>
  </si>
  <si>
    <t>Kammersrohr</t>
  </si>
  <si>
    <t>Kappel (SO)</t>
  </si>
  <si>
    <t>Kestenholz</t>
  </si>
  <si>
    <t>Kienberg</t>
  </si>
  <si>
    <t>Kleinlützel</t>
  </si>
  <si>
    <t>Kriegstetten</t>
  </si>
  <si>
    <t>Küttigkofen</t>
  </si>
  <si>
    <t>Kyburg-Buchegg</t>
  </si>
  <si>
    <t>Langendorf</t>
  </si>
  <si>
    <t>Laupersdorf</t>
  </si>
  <si>
    <t>Lohn-Ammannsegg</t>
  </si>
  <si>
    <t>Lommiswil</t>
  </si>
  <si>
    <t>Lostorf</t>
  </si>
  <si>
    <t>Lüsslingen-Nennigkofen</t>
  </si>
  <si>
    <t>Luterbach</t>
  </si>
  <si>
    <t>Lüterkofen-Ichertswil</t>
  </si>
  <si>
    <t>Lüterswil-Gächliwil</t>
  </si>
  <si>
    <t>Matzendorf</t>
  </si>
  <si>
    <t>Meltingen</t>
  </si>
  <si>
    <t>Messen</t>
  </si>
  <si>
    <t>Metzerlen</t>
  </si>
  <si>
    <t>Mühledorf (SO)</t>
  </si>
  <si>
    <t>Mümliswil-Ramiswil</t>
  </si>
  <si>
    <t>Neuendorf</t>
  </si>
  <si>
    <t>Niederbuchsiten</t>
  </si>
  <si>
    <t>Niedergösgen</t>
  </si>
  <si>
    <t>Nuglar-St. Pantaleon</t>
  </si>
  <si>
    <t>Nunningen</t>
  </si>
  <si>
    <t>Oberbuchsiten</t>
  </si>
  <si>
    <t xml:space="preserve">Oberdorf </t>
  </si>
  <si>
    <t>Obergerlafingen</t>
  </si>
  <si>
    <t>Obergösgen</t>
  </si>
  <si>
    <t>Oekingen</t>
  </si>
  <si>
    <t>Oensingen</t>
  </si>
  <si>
    <t>Olten</t>
  </si>
  <si>
    <t>Recherswil</t>
  </si>
  <si>
    <t>Rickenbach (SO)</t>
  </si>
  <si>
    <t>Riedholz</t>
  </si>
  <si>
    <t>Rodersdorf</t>
  </si>
  <si>
    <t>Rohr (SO)</t>
  </si>
  <si>
    <t>Rüttenen</t>
  </si>
  <si>
    <t>Schnottwil</t>
  </si>
  <si>
    <t>Schönenwerd</t>
  </si>
  <si>
    <t>Seewen</t>
  </si>
  <si>
    <t>Selzach</t>
  </si>
  <si>
    <t>Solothurn</t>
  </si>
  <si>
    <t>SO</t>
  </si>
  <si>
    <t>Starrkirch-Wil</t>
  </si>
  <si>
    <t>Stüsslingen</t>
  </si>
  <si>
    <t>Subingen</t>
  </si>
  <si>
    <t>Trimbach</t>
  </si>
  <si>
    <t>Tscheppach</t>
  </si>
  <si>
    <t>Unterramsern</t>
  </si>
  <si>
    <t>Walterswil (SO)</t>
  </si>
  <si>
    <t>Wangen bei Olten</t>
  </si>
  <si>
    <t>Welschenrohr</t>
  </si>
  <si>
    <t>Winznau</t>
  </si>
  <si>
    <t>Wisen (SO)</t>
  </si>
  <si>
    <t>Witterswil</t>
  </si>
  <si>
    <t>Wolfwil</t>
  </si>
  <si>
    <t>Zuchwil</t>
  </si>
  <si>
    <t>Zullwil</t>
  </si>
  <si>
    <t>Kanton Solothurn</t>
  </si>
  <si>
    <t>Bezirke</t>
  </si>
  <si>
    <t>Lebern</t>
  </si>
  <si>
    <t>Bucheggberg</t>
  </si>
  <si>
    <t>Wasseramt</t>
  </si>
  <si>
    <t>Thal</t>
  </si>
  <si>
    <t>Gäu</t>
  </si>
  <si>
    <t>Gösgen</t>
  </si>
  <si>
    <t>Dorneck</t>
  </si>
  <si>
    <t>Thierstein</t>
  </si>
  <si>
    <t>Richtplankategorien</t>
  </si>
  <si>
    <t>Zentrumsgemeinden (6 G.)</t>
  </si>
  <si>
    <t>Entwicklungsgemeinden Zentrumsnähe (22 G.)</t>
  </si>
  <si>
    <t>Weitere Entwicklungsgemeinden (11 G.)</t>
  </si>
  <si>
    <t>Wohngemeinden (30 G.)</t>
  </si>
  <si>
    <t>Stützpunktgemeinden (8 G.)</t>
  </si>
  <si>
    <t>Ländliche Gemeinden (49 G.)</t>
  </si>
  <si>
    <t xml:space="preserve"> = Wohn- und Mischzone</t>
  </si>
  <si>
    <t xml:space="preserve"> = Industrie und Gewerbezone</t>
  </si>
  <si>
    <t xml:space="preserve"> = Zone für öffentliche Bauten und Anlagen</t>
  </si>
  <si>
    <t>*) weitere Zonen:</t>
  </si>
  <si>
    <t xml:space="preserve">    - Grünzone</t>
  </si>
  <si>
    <t xml:space="preserve">    - Hofstattzone</t>
  </si>
  <si>
    <t xml:space="preserve">    - Spezialzone</t>
  </si>
  <si>
    <t xml:space="preserve">    - Landw. Kernzone</t>
  </si>
  <si>
    <t xml:space="preserve">    - Bahnareal</t>
  </si>
  <si>
    <t xml:space="preserve">    - Weilerzone</t>
  </si>
  <si>
    <t>Quelle: Amt für Raumplanung Kanton Solothurn, Stand: 31.3.2012</t>
  </si>
  <si>
    <t>Bauzonenstatistik Kanton Solothurn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</si>
</sst>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2">
    <font>
      <sz val="10"/>
      <name val="Frutiger 55 Roman"/>
      <family val="0"/>
    </font>
    <font>
      <sz val="11"/>
      <color indexed="8"/>
      <name val="Calibri"/>
      <family val="2"/>
    </font>
    <font>
      <sz val="8"/>
      <name val="Frutiger 55 Roman"/>
      <family val="0"/>
    </font>
    <font>
      <b/>
      <sz val="8"/>
      <name val="Frutiger 55 Roman"/>
      <family val="0"/>
    </font>
    <font>
      <b/>
      <sz val="8"/>
      <name val="MS Sans Serif"/>
      <family val="2"/>
    </font>
    <font>
      <b/>
      <i/>
      <sz val="8"/>
      <name val="Frutiger 55 Roman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name val="Frutiger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double"/>
      <right style="double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>
        <color indexed="63"/>
      </top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double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medium"/>
      <bottom style="medium"/>
    </border>
    <border>
      <left/>
      <right style="double"/>
      <top style="medium"/>
      <bottom style="thin"/>
    </border>
    <border>
      <left style="double"/>
      <right/>
      <top style="medium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25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18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1" fontId="2" fillId="0" borderId="31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/>
    </xf>
    <xf numFmtId="9" fontId="2" fillId="0" borderId="31" xfId="49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4" fontId="5" fillId="0" borderId="3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/>
    </xf>
    <xf numFmtId="4" fontId="6" fillId="0" borderId="40" xfId="0" applyNumberFormat="1" applyFont="1" applyFill="1" applyBorder="1" applyAlignment="1">
      <alignment/>
    </xf>
    <xf numFmtId="4" fontId="6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4" fontId="3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/>
    </xf>
    <xf numFmtId="1" fontId="6" fillId="0" borderId="52" xfId="0" applyNumberFormat="1" applyFont="1" applyFill="1" applyBorder="1" applyAlignment="1">
      <alignment horizontal="center"/>
    </xf>
    <xf numFmtId="4" fontId="6" fillId="0" borderId="53" xfId="0" applyNumberFormat="1" applyFont="1" applyFill="1" applyBorder="1" applyAlignment="1">
      <alignment/>
    </xf>
    <xf numFmtId="4" fontId="6" fillId="0" borderId="54" xfId="0" applyNumberFormat="1" applyFont="1" applyFill="1" applyBorder="1" applyAlignment="1">
      <alignment/>
    </xf>
    <xf numFmtId="4" fontId="6" fillId="0" borderId="55" xfId="0" applyNumberFormat="1" applyFont="1" applyFill="1" applyBorder="1" applyAlignment="1">
      <alignment horizontal="center"/>
    </xf>
    <xf numFmtId="4" fontId="3" fillId="0" borderId="56" xfId="0" applyNumberFormat="1" applyFont="1" applyFill="1" applyBorder="1" applyAlignment="1">
      <alignment/>
    </xf>
    <xf numFmtId="4" fontId="3" fillId="0" borderId="57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4" fontId="3" fillId="0" borderId="59" xfId="0" applyNumberFormat="1" applyFont="1" applyFill="1" applyBorder="1" applyAlignment="1">
      <alignment/>
    </xf>
    <xf numFmtId="4" fontId="3" fillId="0" borderId="60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4" fontId="5" fillId="0" borderId="61" xfId="0" applyNumberFormat="1" applyFont="1" applyFill="1" applyBorder="1" applyAlignment="1">
      <alignment/>
    </xf>
    <xf numFmtId="4" fontId="5" fillId="0" borderId="62" xfId="0" applyNumberFormat="1" applyFont="1" applyFill="1" applyBorder="1" applyAlignment="1">
      <alignment/>
    </xf>
    <xf numFmtId="4" fontId="5" fillId="0" borderId="63" xfId="0" applyNumberFormat="1" applyFont="1" applyFill="1" applyBorder="1" applyAlignment="1">
      <alignment horizontal="center"/>
    </xf>
    <xf numFmtId="4" fontId="5" fillId="0" borderId="64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" fontId="2" fillId="0" borderId="38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1" fontId="2" fillId="0" borderId="40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1" fontId="2" fillId="0" borderId="4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52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/>
    </xf>
    <xf numFmtId="4" fontId="2" fillId="0" borderId="54" xfId="0" applyNumberFormat="1" applyFont="1" applyFill="1" applyBorder="1" applyAlignment="1">
      <alignment/>
    </xf>
    <xf numFmtId="1" fontId="2" fillId="0" borderId="54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63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65" xfId="0" applyNumberFormat="1" applyFont="1" applyFill="1" applyBorder="1" applyAlignment="1">
      <alignment horizontal="center" vertical="center"/>
    </xf>
    <xf numFmtId="4" fontId="3" fillId="0" borderId="6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left"/>
    </xf>
    <xf numFmtId="1" fontId="24" fillId="0" borderId="0" xfId="0" applyNumberFormat="1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showGridLines="0" showZeros="0" tabSelected="1" zoomScaleSheetLayoutView="100" zoomScalePageLayoutView="0" workbookViewId="0" topLeftCell="A1">
      <pane xSplit="5" ySplit="6" topLeftCell="F124" activePane="bottomRight" state="frozen"/>
      <selection pane="topLeft" activeCell="E1" sqref="E1"/>
      <selection pane="topRight" activeCell="H1" sqref="H1"/>
      <selection pane="bottomLeft" activeCell="E5" sqref="E5"/>
      <selection pane="bottomRight" activeCell="D2" sqref="D2"/>
    </sheetView>
  </sheetViews>
  <sheetFormatPr defaultColWidth="11.625" defaultRowHeight="12.75"/>
  <cols>
    <col min="1" max="1" width="6.25390625" style="1" customWidth="1"/>
    <col min="2" max="2" width="5.25390625" style="1" customWidth="1"/>
    <col min="3" max="3" width="22.25390625" style="3" customWidth="1"/>
    <col min="4" max="4" width="6.625" style="3" customWidth="1"/>
    <col min="5" max="5" width="4.25390625" style="1" customWidth="1"/>
    <col min="6" max="6" width="11.00390625" style="3" customWidth="1"/>
    <col min="7" max="8" width="9.125" style="3" customWidth="1"/>
    <col min="9" max="9" width="10.125" style="3" customWidth="1"/>
    <col min="10" max="10" width="8.25390625" style="3" customWidth="1"/>
    <col min="11" max="11" width="11.00390625" style="3" customWidth="1"/>
    <col min="12" max="13" width="9.125" style="3" customWidth="1"/>
    <col min="14" max="14" width="10.125" style="3" customWidth="1"/>
    <col min="15" max="15" width="8.25390625" style="3" customWidth="1"/>
    <col min="16" max="16" width="14.625" style="3" customWidth="1"/>
    <col min="17" max="16384" width="11.625" style="3" customWidth="1"/>
  </cols>
  <sheetData>
    <row r="1" ht="15.75">
      <c r="A1" s="117" t="s">
        <v>171</v>
      </c>
    </row>
    <row r="3" spans="1:3" ht="12" thickBot="1">
      <c r="A3" s="116" t="s">
        <v>170</v>
      </c>
      <c r="C3" s="2"/>
    </row>
    <row r="4" spans="1:16" s="10" customFormat="1" ht="12.75" customHeight="1">
      <c r="A4" s="4"/>
      <c r="B4" s="5"/>
      <c r="C4" s="6"/>
      <c r="D4" s="7"/>
      <c r="E4" s="8"/>
      <c r="F4" s="113" t="s">
        <v>0</v>
      </c>
      <c r="G4" s="113"/>
      <c r="H4" s="113"/>
      <c r="I4" s="113"/>
      <c r="J4" s="114"/>
      <c r="K4" s="115" t="s">
        <v>1</v>
      </c>
      <c r="L4" s="113"/>
      <c r="M4" s="113"/>
      <c r="N4" s="113"/>
      <c r="O4" s="114"/>
      <c r="P4" s="9"/>
    </row>
    <row r="5" spans="1:16" s="20" customFormat="1" ht="45">
      <c r="A5" s="11" t="s">
        <v>2</v>
      </c>
      <c r="B5" s="12" t="s">
        <v>3</v>
      </c>
      <c r="C5" s="13" t="s">
        <v>4</v>
      </c>
      <c r="D5" s="14" t="s">
        <v>5</v>
      </c>
      <c r="E5" s="15" t="s">
        <v>6</v>
      </c>
      <c r="F5" s="16" t="s">
        <v>7</v>
      </c>
      <c r="G5" s="16" t="s">
        <v>8</v>
      </c>
      <c r="H5" s="16" t="s">
        <v>9</v>
      </c>
      <c r="I5" s="17" t="s">
        <v>10</v>
      </c>
      <c r="J5" s="18" t="s">
        <v>11</v>
      </c>
      <c r="K5" s="16" t="s">
        <v>7</v>
      </c>
      <c r="L5" s="16" t="s">
        <v>8</v>
      </c>
      <c r="M5" s="16" t="s">
        <v>9</v>
      </c>
      <c r="N5" s="17" t="s">
        <v>10</v>
      </c>
      <c r="O5" s="18" t="s">
        <v>12</v>
      </c>
      <c r="P5" s="19" t="s">
        <v>13</v>
      </c>
    </row>
    <row r="6" spans="1:16" s="27" customFormat="1" ht="12" thickBot="1">
      <c r="A6" s="21"/>
      <c r="B6" s="22"/>
      <c r="C6" s="23"/>
      <c r="D6" s="21"/>
      <c r="E6" s="24"/>
      <c r="F6" s="25"/>
      <c r="G6" s="25"/>
      <c r="H6" s="25"/>
      <c r="I6" s="25"/>
      <c r="J6" s="26" t="s">
        <v>14</v>
      </c>
      <c r="K6" s="25"/>
      <c r="L6" s="25"/>
      <c r="M6" s="25"/>
      <c r="N6" s="25"/>
      <c r="O6" s="26"/>
      <c r="P6" s="26"/>
    </row>
    <row r="7" spans="1:16" s="34" customFormat="1" ht="11.25">
      <c r="A7" s="28">
        <v>2421</v>
      </c>
      <c r="B7" s="29">
        <v>65</v>
      </c>
      <c r="C7" s="30" t="s">
        <v>15</v>
      </c>
      <c r="D7" s="31" t="s">
        <v>16</v>
      </c>
      <c r="E7" s="29">
        <v>6</v>
      </c>
      <c r="F7" s="32">
        <v>15.06</v>
      </c>
      <c r="G7" s="32">
        <v>3.5700000000000003</v>
      </c>
      <c r="H7" s="32">
        <v>1.46</v>
      </c>
      <c r="I7" s="32">
        <v>0</v>
      </c>
      <c r="J7" s="33">
        <f>SUM(F7:I7)</f>
        <v>20.090000000000003</v>
      </c>
      <c r="K7" s="32">
        <v>5.07</v>
      </c>
      <c r="L7" s="32">
        <v>0</v>
      </c>
      <c r="M7" s="32">
        <v>0.56</v>
      </c>
      <c r="N7" s="32">
        <v>0</v>
      </c>
      <c r="O7" s="33">
        <f>SUM(K7:N7)</f>
        <v>5.630000000000001</v>
      </c>
      <c r="P7" s="33">
        <f>O7+J7</f>
        <v>25.720000000000006</v>
      </c>
    </row>
    <row r="8" spans="1:16" s="34" customFormat="1" ht="11.25">
      <c r="A8" s="35">
        <v>2511</v>
      </c>
      <c r="B8" s="36">
        <v>41</v>
      </c>
      <c r="C8" s="37" t="s">
        <v>17</v>
      </c>
      <c r="D8" s="38" t="s">
        <v>18</v>
      </c>
      <c r="E8" s="36">
        <v>6</v>
      </c>
      <c r="F8" s="32">
        <v>30.839999999999996</v>
      </c>
      <c r="G8" s="32">
        <v>0</v>
      </c>
      <c r="H8" s="32">
        <v>4.62</v>
      </c>
      <c r="I8" s="32">
        <v>0</v>
      </c>
      <c r="J8" s="33">
        <f aca="true" t="shared" si="0" ref="J8:J71">SUM(F8:I8)</f>
        <v>35.459999999999994</v>
      </c>
      <c r="K8" s="32">
        <v>4.95</v>
      </c>
      <c r="L8" s="32">
        <v>0</v>
      </c>
      <c r="M8" s="32">
        <v>0</v>
      </c>
      <c r="N8" s="32">
        <v>0.13</v>
      </c>
      <c r="O8" s="33">
        <f aca="true" t="shared" si="1" ref="O8:O71">SUM(K8:N8)</f>
        <v>5.08</v>
      </c>
      <c r="P8" s="33">
        <f aca="true" t="shared" si="2" ref="P8:P71">O8+J8</f>
        <v>40.53999999999999</v>
      </c>
    </row>
    <row r="9" spans="1:16" s="34" customFormat="1" ht="11.25">
      <c r="A9" s="35">
        <v>2441</v>
      </c>
      <c r="B9" s="36">
        <v>18</v>
      </c>
      <c r="C9" s="37" t="s">
        <v>19</v>
      </c>
      <c r="D9" s="38" t="s">
        <v>20</v>
      </c>
      <c r="E9" s="36">
        <v>6</v>
      </c>
      <c r="F9" s="32">
        <v>4.87</v>
      </c>
      <c r="G9" s="32">
        <v>0</v>
      </c>
      <c r="H9" s="32">
        <v>0.53</v>
      </c>
      <c r="I9" s="32">
        <v>0</v>
      </c>
      <c r="J9" s="33">
        <f t="shared" si="0"/>
        <v>5.4</v>
      </c>
      <c r="K9" s="32">
        <v>0.13</v>
      </c>
      <c r="L9" s="32">
        <v>0</v>
      </c>
      <c r="M9" s="32">
        <v>0</v>
      </c>
      <c r="N9" s="32">
        <v>0</v>
      </c>
      <c r="O9" s="33">
        <f t="shared" si="1"/>
        <v>0.13</v>
      </c>
      <c r="P9" s="33">
        <f t="shared" si="2"/>
        <v>5.53</v>
      </c>
    </row>
    <row r="10" spans="1:16" s="34" customFormat="1" ht="11.25">
      <c r="A10" s="35">
        <v>2442</v>
      </c>
      <c r="B10" s="36">
        <v>19</v>
      </c>
      <c r="C10" s="37" t="s">
        <v>21</v>
      </c>
      <c r="D10" s="38" t="s">
        <v>20</v>
      </c>
      <c r="E10" s="36">
        <v>6</v>
      </c>
      <c r="F10" s="32">
        <v>10.2</v>
      </c>
      <c r="G10" s="32">
        <v>0</v>
      </c>
      <c r="H10" s="32">
        <v>1.48</v>
      </c>
      <c r="I10" s="32">
        <v>1.17</v>
      </c>
      <c r="J10" s="33">
        <f t="shared" si="0"/>
        <v>12.85</v>
      </c>
      <c r="K10" s="32">
        <v>0.9299999999999999</v>
      </c>
      <c r="L10" s="32">
        <v>0</v>
      </c>
      <c r="M10" s="32">
        <v>0.38</v>
      </c>
      <c r="N10" s="32">
        <v>0</v>
      </c>
      <c r="O10" s="33">
        <f t="shared" si="1"/>
        <v>1.31</v>
      </c>
      <c r="P10" s="33">
        <f t="shared" si="2"/>
        <v>14.16</v>
      </c>
    </row>
    <row r="11" spans="1:16" s="34" customFormat="1" ht="11.25">
      <c r="A11" s="35">
        <v>2541</v>
      </c>
      <c r="B11" s="36">
        <v>2</v>
      </c>
      <c r="C11" s="37" t="s">
        <v>22</v>
      </c>
      <c r="D11" s="38" t="s">
        <v>23</v>
      </c>
      <c r="E11" s="36">
        <v>6</v>
      </c>
      <c r="F11" s="32">
        <v>6.449999999999999</v>
      </c>
      <c r="G11" s="32">
        <v>0</v>
      </c>
      <c r="H11" s="32">
        <v>1.13</v>
      </c>
      <c r="I11" s="32">
        <v>0.87</v>
      </c>
      <c r="J11" s="33">
        <f t="shared" si="0"/>
        <v>8.45</v>
      </c>
      <c r="K11" s="32">
        <v>1.47</v>
      </c>
      <c r="L11" s="32">
        <v>0</v>
      </c>
      <c r="M11" s="32">
        <v>0</v>
      </c>
      <c r="N11" s="32">
        <v>0</v>
      </c>
      <c r="O11" s="33">
        <f t="shared" si="1"/>
        <v>1.47</v>
      </c>
      <c r="P11" s="33">
        <f t="shared" si="2"/>
        <v>9.92</v>
      </c>
    </row>
    <row r="12" spans="1:16" s="34" customFormat="1" ht="11.25">
      <c r="A12" s="35">
        <v>2422</v>
      </c>
      <c r="B12" s="36">
        <v>66</v>
      </c>
      <c r="C12" s="37" t="s">
        <v>24</v>
      </c>
      <c r="D12" s="38" t="s">
        <v>16</v>
      </c>
      <c r="E12" s="36">
        <v>1</v>
      </c>
      <c r="F12" s="32">
        <v>116.44999999999999</v>
      </c>
      <c r="G12" s="32">
        <v>45.79</v>
      </c>
      <c r="H12" s="32">
        <v>21.28</v>
      </c>
      <c r="I12" s="32">
        <v>0</v>
      </c>
      <c r="J12" s="33">
        <f t="shared" si="0"/>
        <v>183.51999999999998</v>
      </c>
      <c r="K12" s="32">
        <v>17.200000000000003</v>
      </c>
      <c r="L12" s="32">
        <v>8.35</v>
      </c>
      <c r="M12" s="32">
        <v>4.17</v>
      </c>
      <c r="N12" s="32">
        <v>0</v>
      </c>
      <c r="O12" s="33">
        <f t="shared" si="1"/>
        <v>29.720000000000006</v>
      </c>
      <c r="P12" s="33">
        <f t="shared" si="2"/>
        <v>213.23999999999998</v>
      </c>
    </row>
    <row r="13" spans="1:16" s="34" customFormat="1" ht="11.25">
      <c r="A13" s="35">
        <v>2611</v>
      </c>
      <c r="B13" s="36">
        <v>121</v>
      </c>
      <c r="C13" s="37" t="s">
        <v>25</v>
      </c>
      <c r="D13" s="38" t="s">
        <v>26</v>
      </c>
      <c r="E13" s="36">
        <v>6</v>
      </c>
      <c r="F13" s="32">
        <v>24.65</v>
      </c>
      <c r="G13" s="32">
        <v>2.27</v>
      </c>
      <c r="H13" s="32">
        <v>2.17</v>
      </c>
      <c r="I13" s="32">
        <v>0</v>
      </c>
      <c r="J13" s="33">
        <f t="shared" si="0"/>
        <v>29.089999999999996</v>
      </c>
      <c r="K13" s="32">
        <v>6.94</v>
      </c>
      <c r="L13" s="32">
        <v>0.34</v>
      </c>
      <c r="M13" s="32">
        <v>0.65</v>
      </c>
      <c r="N13" s="32">
        <v>0</v>
      </c>
      <c r="O13" s="33">
        <f t="shared" si="1"/>
        <v>7.930000000000001</v>
      </c>
      <c r="P13" s="33">
        <f t="shared" si="2"/>
        <v>37.019999999999996</v>
      </c>
    </row>
    <row r="14" spans="1:16" s="34" customFormat="1" ht="11.25">
      <c r="A14" s="35">
        <v>2471</v>
      </c>
      <c r="B14" s="36">
        <v>110</v>
      </c>
      <c r="C14" s="37" t="s">
        <v>27</v>
      </c>
      <c r="D14" s="38" t="s">
        <v>28</v>
      </c>
      <c r="E14" s="36">
        <v>4</v>
      </c>
      <c r="F14" s="32">
        <v>19.28</v>
      </c>
      <c r="G14" s="32">
        <v>6.93</v>
      </c>
      <c r="H14" s="32">
        <v>5.74</v>
      </c>
      <c r="I14" s="32">
        <v>0</v>
      </c>
      <c r="J14" s="33">
        <f t="shared" si="0"/>
        <v>31.950000000000003</v>
      </c>
      <c r="K14" s="32">
        <v>1.26</v>
      </c>
      <c r="L14" s="32">
        <v>1.17</v>
      </c>
      <c r="M14" s="32">
        <v>1.56</v>
      </c>
      <c r="N14" s="32">
        <v>0</v>
      </c>
      <c r="O14" s="33">
        <f t="shared" si="1"/>
        <v>3.9899999999999998</v>
      </c>
      <c r="P14" s="33">
        <f t="shared" si="2"/>
        <v>35.940000000000005</v>
      </c>
    </row>
    <row r="15" spans="1:16" s="34" customFormat="1" ht="12.75" customHeight="1">
      <c r="A15" s="35">
        <v>2612</v>
      </c>
      <c r="B15" s="36">
        <v>122</v>
      </c>
      <c r="C15" s="37" t="s">
        <v>29</v>
      </c>
      <c r="D15" s="38" t="s">
        <v>26</v>
      </c>
      <c r="E15" s="36">
        <v>6</v>
      </c>
      <c r="F15" s="32">
        <v>3.07</v>
      </c>
      <c r="G15" s="32">
        <v>0.55</v>
      </c>
      <c r="H15" s="32">
        <v>1.31</v>
      </c>
      <c r="I15" s="32">
        <v>0.12</v>
      </c>
      <c r="J15" s="33">
        <f t="shared" si="0"/>
        <v>5.05</v>
      </c>
      <c r="K15" s="32">
        <v>0.95</v>
      </c>
      <c r="L15" s="32">
        <v>0.03</v>
      </c>
      <c r="M15" s="32">
        <v>0</v>
      </c>
      <c r="N15" s="32">
        <v>0.05</v>
      </c>
      <c r="O15" s="33">
        <f t="shared" si="1"/>
        <v>1.03</v>
      </c>
      <c r="P15" s="33">
        <f t="shared" si="2"/>
        <v>6.08</v>
      </c>
    </row>
    <row r="16" spans="1:16" s="34" customFormat="1" ht="12.75" customHeight="1">
      <c r="A16" s="35">
        <v>2542</v>
      </c>
      <c r="B16" s="36">
        <v>3</v>
      </c>
      <c r="C16" s="37" t="s">
        <v>30</v>
      </c>
      <c r="D16" s="38" t="s">
        <v>23</v>
      </c>
      <c r="E16" s="36">
        <v>2</v>
      </c>
      <c r="F16" s="32">
        <v>79.83</v>
      </c>
      <c r="G16" s="32">
        <v>38.25</v>
      </c>
      <c r="H16" s="32">
        <v>10.91</v>
      </c>
      <c r="I16" s="32">
        <v>1.09</v>
      </c>
      <c r="J16" s="33">
        <f t="shared" si="0"/>
        <v>130.08</v>
      </c>
      <c r="K16" s="32">
        <v>5.74</v>
      </c>
      <c r="L16" s="32">
        <v>1.1</v>
      </c>
      <c r="M16" s="32">
        <v>0.57</v>
      </c>
      <c r="N16" s="32">
        <v>0.01</v>
      </c>
      <c r="O16" s="33">
        <f t="shared" si="1"/>
        <v>7.42</v>
      </c>
      <c r="P16" s="33">
        <f t="shared" si="2"/>
        <v>137.5</v>
      </c>
    </row>
    <row r="17" spans="1:16" s="34" customFormat="1" ht="12.75" customHeight="1">
      <c r="A17" s="35">
        <v>2543</v>
      </c>
      <c r="B17" s="36">
        <v>4</v>
      </c>
      <c r="C17" s="37" t="s">
        <v>31</v>
      </c>
      <c r="D17" s="38" t="s">
        <v>23</v>
      </c>
      <c r="E17" s="36">
        <v>2</v>
      </c>
      <c r="F17" s="32">
        <v>84.46</v>
      </c>
      <c r="G17" s="32">
        <v>24.59</v>
      </c>
      <c r="H17" s="32">
        <v>12</v>
      </c>
      <c r="I17" s="32">
        <v>0</v>
      </c>
      <c r="J17" s="33">
        <f t="shared" si="0"/>
        <v>121.05</v>
      </c>
      <c r="K17" s="32">
        <v>12.03</v>
      </c>
      <c r="L17" s="32">
        <v>5.99</v>
      </c>
      <c r="M17" s="32">
        <v>1.95</v>
      </c>
      <c r="N17" s="32">
        <v>0</v>
      </c>
      <c r="O17" s="33">
        <f t="shared" si="1"/>
        <v>19.97</v>
      </c>
      <c r="P17" s="33">
        <f t="shared" si="2"/>
        <v>141.01999999999998</v>
      </c>
    </row>
    <row r="18" spans="1:16" s="34" customFormat="1" ht="12.75" customHeight="1">
      <c r="A18" s="35">
        <v>2513</v>
      </c>
      <c r="B18" s="36">
        <v>43</v>
      </c>
      <c r="C18" s="37" t="s">
        <v>32</v>
      </c>
      <c r="D18" s="38" t="s">
        <v>18</v>
      </c>
      <c r="E18" s="36">
        <v>2</v>
      </c>
      <c r="F18" s="32">
        <v>162.43</v>
      </c>
      <c r="G18" s="32">
        <v>55.260000000000005</v>
      </c>
      <c r="H18" s="32">
        <v>27.81</v>
      </c>
      <c r="I18" s="32">
        <v>4.77</v>
      </c>
      <c r="J18" s="33">
        <f t="shared" si="0"/>
        <v>250.27</v>
      </c>
      <c r="K18" s="32">
        <v>9.139999999999999</v>
      </c>
      <c r="L18" s="32">
        <v>3.51</v>
      </c>
      <c r="M18" s="32">
        <v>0.9400000000000001</v>
      </c>
      <c r="N18" s="32">
        <v>1.13</v>
      </c>
      <c r="O18" s="33">
        <f t="shared" si="1"/>
        <v>14.719999999999999</v>
      </c>
      <c r="P18" s="33">
        <f t="shared" si="2"/>
        <v>264.99</v>
      </c>
    </row>
    <row r="19" spans="1:16" s="34" customFormat="1" ht="12.75" customHeight="1">
      <c r="A19" s="35">
        <v>2444</v>
      </c>
      <c r="B19" s="36">
        <v>21</v>
      </c>
      <c r="C19" s="37" t="s">
        <v>33</v>
      </c>
      <c r="D19" s="38" t="s">
        <v>20</v>
      </c>
      <c r="E19" s="36">
        <v>6</v>
      </c>
      <c r="F19" s="32">
        <v>5.73</v>
      </c>
      <c r="G19" s="32">
        <v>0.29</v>
      </c>
      <c r="H19" s="32">
        <v>0.52</v>
      </c>
      <c r="I19" s="32">
        <v>0</v>
      </c>
      <c r="J19" s="33">
        <f t="shared" si="0"/>
        <v>6.540000000000001</v>
      </c>
      <c r="K19" s="32">
        <v>0.98</v>
      </c>
      <c r="L19" s="32">
        <v>0</v>
      </c>
      <c r="M19" s="32">
        <v>0</v>
      </c>
      <c r="N19" s="32">
        <v>0</v>
      </c>
      <c r="O19" s="33">
        <f t="shared" si="1"/>
        <v>0.98</v>
      </c>
      <c r="P19" s="33">
        <f t="shared" si="2"/>
        <v>7.520000000000001</v>
      </c>
    </row>
    <row r="20" spans="1:16" s="34" customFormat="1" ht="12.75" customHeight="1">
      <c r="A20" s="35">
        <v>2445</v>
      </c>
      <c r="B20" s="36">
        <v>22</v>
      </c>
      <c r="C20" s="37" t="s">
        <v>34</v>
      </c>
      <c r="D20" s="38" t="s">
        <v>20</v>
      </c>
      <c r="E20" s="36">
        <v>6</v>
      </c>
      <c r="F20" s="32">
        <v>7.960000000000001</v>
      </c>
      <c r="G20" s="32">
        <v>0</v>
      </c>
      <c r="H20" s="32">
        <v>0.16</v>
      </c>
      <c r="I20" s="32">
        <v>0.63</v>
      </c>
      <c r="J20" s="33">
        <f t="shared" si="0"/>
        <v>8.750000000000002</v>
      </c>
      <c r="K20" s="32">
        <v>0.41000000000000003</v>
      </c>
      <c r="L20" s="32">
        <v>0</v>
      </c>
      <c r="M20" s="32">
        <v>0.32</v>
      </c>
      <c r="N20" s="32">
        <v>0.03</v>
      </c>
      <c r="O20" s="33">
        <f t="shared" si="1"/>
        <v>0.76</v>
      </c>
      <c r="P20" s="33">
        <f t="shared" si="2"/>
        <v>9.510000000000002</v>
      </c>
    </row>
    <row r="21" spans="1:16" s="34" customFormat="1" ht="11.25">
      <c r="A21" s="35">
        <v>2514</v>
      </c>
      <c r="B21" s="36">
        <v>44</v>
      </c>
      <c r="C21" s="37" t="s">
        <v>35</v>
      </c>
      <c r="D21" s="38" t="s">
        <v>18</v>
      </c>
      <c r="E21" s="36">
        <v>6</v>
      </c>
      <c r="F21" s="32">
        <v>12.649999999999999</v>
      </c>
      <c r="G21" s="32">
        <v>0</v>
      </c>
      <c r="H21" s="32">
        <v>0.37</v>
      </c>
      <c r="I21" s="32">
        <v>0</v>
      </c>
      <c r="J21" s="33">
        <f t="shared" si="0"/>
        <v>13.019999999999998</v>
      </c>
      <c r="K21" s="32">
        <v>2.03</v>
      </c>
      <c r="L21" s="32">
        <v>0</v>
      </c>
      <c r="M21" s="32">
        <v>0.26</v>
      </c>
      <c r="N21" s="32">
        <v>0</v>
      </c>
      <c r="O21" s="33">
        <f t="shared" si="1"/>
        <v>2.29</v>
      </c>
      <c r="P21" s="33">
        <f t="shared" si="2"/>
        <v>15.309999999999999</v>
      </c>
    </row>
    <row r="22" spans="1:16" ht="11.25">
      <c r="A22" s="39">
        <v>2571</v>
      </c>
      <c r="B22" s="40">
        <v>82</v>
      </c>
      <c r="C22" s="41" t="s">
        <v>36</v>
      </c>
      <c r="D22" s="42" t="s">
        <v>37</v>
      </c>
      <c r="E22" s="40">
        <v>6</v>
      </c>
      <c r="F22" s="32">
        <v>17.1</v>
      </c>
      <c r="G22" s="32">
        <v>9.059999999999999</v>
      </c>
      <c r="H22" s="32">
        <v>0.65</v>
      </c>
      <c r="I22" s="32">
        <v>0</v>
      </c>
      <c r="J22" s="33">
        <f t="shared" si="0"/>
        <v>26.81</v>
      </c>
      <c r="K22" s="32">
        <v>3.22</v>
      </c>
      <c r="L22" s="32">
        <v>2.14</v>
      </c>
      <c r="M22" s="32">
        <v>0.08</v>
      </c>
      <c r="N22" s="32">
        <v>0</v>
      </c>
      <c r="O22" s="33">
        <f t="shared" si="1"/>
        <v>5.44</v>
      </c>
      <c r="P22" s="33">
        <f t="shared" si="2"/>
        <v>32.25</v>
      </c>
    </row>
    <row r="23" spans="1:16" s="34" customFormat="1" ht="11.25">
      <c r="A23" s="35">
        <v>2613</v>
      </c>
      <c r="B23" s="36">
        <v>123</v>
      </c>
      <c r="C23" s="37" t="s">
        <v>38</v>
      </c>
      <c r="D23" s="38" t="s">
        <v>26</v>
      </c>
      <c r="E23" s="36">
        <v>1</v>
      </c>
      <c r="F23" s="32">
        <v>68.38</v>
      </c>
      <c r="G23" s="32">
        <v>30.21</v>
      </c>
      <c r="H23" s="32">
        <v>18.1</v>
      </c>
      <c r="I23" s="32">
        <v>0</v>
      </c>
      <c r="J23" s="33">
        <f t="shared" si="0"/>
        <v>116.69</v>
      </c>
      <c r="K23" s="32">
        <v>18.779999999999998</v>
      </c>
      <c r="L23" s="32">
        <v>6.12</v>
      </c>
      <c r="M23" s="32">
        <v>0.57</v>
      </c>
      <c r="N23" s="32">
        <v>0</v>
      </c>
      <c r="O23" s="33">
        <f t="shared" si="1"/>
        <v>25.47</v>
      </c>
      <c r="P23" s="33">
        <f t="shared" si="2"/>
        <v>142.16</v>
      </c>
    </row>
    <row r="24" spans="1:16" s="34" customFormat="1" ht="11.25">
      <c r="A24" s="35">
        <v>2446</v>
      </c>
      <c r="B24" s="36">
        <v>23</v>
      </c>
      <c r="C24" s="37" t="s">
        <v>39</v>
      </c>
      <c r="D24" s="38" t="s">
        <v>20</v>
      </c>
      <c r="E24" s="36">
        <v>6</v>
      </c>
      <c r="F24" s="32">
        <v>6.039999999999999</v>
      </c>
      <c r="G24" s="32">
        <v>0</v>
      </c>
      <c r="H24" s="32">
        <v>0.36</v>
      </c>
      <c r="I24" s="32">
        <v>0.45</v>
      </c>
      <c r="J24" s="33">
        <f t="shared" si="0"/>
        <v>6.85</v>
      </c>
      <c r="K24" s="32">
        <v>0.32</v>
      </c>
      <c r="L24" s="32">
        <v>0</v>
      </c>
      <c r="M24" s="32">
        <v>0</v>
      </c>
      <c r="N24" s="32">
        <v>0</v>
      </c>
      <c r="O24" s="33">
        <f t="shared" si="1"/>
        <v>0.32</v>
      </c>
      <c r="P24" s="33">
        <f t="shared" si="2"/>
        <v>7.17</v>
      </c>
    </row>
    <row r="25" spans="1:16" s="34" customFormat="1" ht="11.25">
      <c r="A25" s="35">
        <v>2472</v>
      </c>
      <c r="B25" s="36">
        <v>111</v>
      </c>
      <c r="C25" s="37" t="s">
        <v>40</v>
      </c>
      <c r="D25" s="38" t="s">
        <v>28</v>
      </c>
      <c r="E25" s="36">
        <v>4</v>
      </c>
      <c r="F25" s="32">
        <v>21.580000000000002</v>
      </c>
      <c r="G25" s="32">
        <v>0</v>
      </c>
      <c r="H25" s="32">
        <v>2.03</v>
      </c>
      <c r="I25" s="32">
        <v>0.59</v>
      </c>
      <c r="J25" s="33">
        <f t="shared" si="0"/>
        <v>24.200000000000003</v>
      </c>
      <c r="K25" s="32">
        <v>6.009999999999999</v>
      </c>
      <c r="L25" s="32">
        <v>0</v>
      </c>
      <c r="M25" s="32">
        <v>0</v>
      </c>
      <c r="N25" s="32">
        <v>0.42</v>
      </c>
      <c r="O25" s="33">
        <f t="shared" si="1"/>
        <v>6.429999999999999</v>
      </c>
      <c r="P25" s="33">
        <f t="shared" si="2"/>
        <v>30.630000000000003</v>
      </c>
    </row>
    <row r="26" spans="1:16" s="34" customFormat="1" ht="11.25">
      <c r="A26" s="35">
        <v>2614</v>
      </c>
      <c r="B26" s="36">
        <v>124</v>
      </c>
      <c r="C26" s="37" t="s">
        <v>41</v>
      </c>
      <c r="D26" s="38" t="s">
        <v>26</v>
      </c>
      <c r="E26" s="36">
        <v>2</v>
      </c>
      <c r="F26" s="32">
        <v>51.169999999999995</v>
      </c>
      <c r="G26" s="32">
        <v>17.54</v>
      </c>
      <c r="H26" s="32">
        <v>5.88</v>
      </c>
      <c r="I26" s="32">
        <v>0.12</v>
      </c>
      <c r="J26" s="33">
        <f t="shared" si="0"/>
        <v>74.71</v>
      </c>
      <c r="K26" s="32">
        <v>16.17</v>
      </c>
      <c r="L26" s="32">
        <v>4.29</v>
      </c>
      <c r="M26" s="32">
        <v>0.27</v>
      </c>
      <c r="N26" s="32">
        <v>0</v>
      </c>
      <c r="O26" s="33">
        <f t="shared" si="1"/>
        <v>20.73</v>
      </c>
      <c r="P26" s="33">
        <f t="shared" si="2"/>
        <v>95.44</v>
      </c>
    </row>
    <row r="27" spans="1:16" ht="11.25">
      <c r="A27" s="39">
        <v>2572</v>
      </c>
      <c r="B27" s="40">
        <v>83</v>
      </c>
      <c r="C27" s="41" t="s">
        <v>42</v>
      </c>
      <c r="D27" s="43" t="s">
        <v>37</v>
      </c>
      <c r="E27" s="40">
        <v>2</v>
      </c>
      <c r="F27" s="32">
        <v>52.51</v>
      </c>
      <c r="G27" s="32">
        <v>63.39</v>
      </c>
      <c r="H27" s="32">
        <v>18.36</v>
      </c>
      <c r="I27" s="32">
        <v>0.18</v>
      </c>
      <c r="J27" s="33">
        <f t="shared" si="0"/>
        <v>134.44</v>
      </c>
      <c r="K27" s="32">
        <v>7.17</v>
      </c>
      <c r="L27" s="32">
        <v>17.44</v>
      </c>
      <c r="M27" s="32">
        <v>0.93</v>
      </c>
      <c r="N27" s="32">
        <v>0</v>
      </c>
      <c r="O27" s="33">
        <f t="shared" si="1"/>
        <v>25.54</v>
      </c>
      <c r="P27" s="33">
        <f t="shared" si="2"/>
        <v>159.98</v>
      </c>
    </row>
    <row r="28" spans="1:16" s="34" customFormat="1" ht="11.25">
      <c r="A28" s="35">
        <v>2516</v>
      </c>
      <c r="B28" s="36">
        <v>46</v>
      </c>
      <c r="C28" s="37" t="s">
        <v>43</v>
      </c>
      <c r="D28" s="38" t="s">
        <v>18</v>
      </c>
      <c r="E28" s="36">
        <v>3</v>
      </c>
      <c r="F28" s="32">
        <v>49.38</v>
      </c>
      <c r="G28" s="32">
        <v>12.42</v>
      </c>
      <c r="H28" s="32">
        <v>7.02</v>
      </c>
      <c r="I28" s="32">
        <v>5.55</v>
      </c>
      <c r="J28" s="33">
        <f t="shared" si="0"/>
        <v>74.37</v>
      </c>
      <c r="K28" s="32">
        <v>8.450000000000001</v>
      </c>
      <c r="L28" s="32">
        <v>3.1399999999999997</v>
      </c>
      <c r="M28" s="32">
        <v>0.14</v>
      </c>
      <c r="N28" s="32">
        <v>2.5</v>
      </c>
      <c r="O28" s="33">
        <f t="shared" si="1"/>
        <v>14.23</v>
      </c>
      <c r="P28" s="33">
        <f t="shared" si="2"/>
        <v>88.60000000000001</v>
      </c>
    </row>
    <row r="29" spans="1:16" s="34" customFormat="1" ht="11.25">
      <c r="A29" s="35">
        <v>2517</v>
      </c>
      <c r="B29" s="36">
        <v>47</v>
      </c>
      <c r="C29" s="37" t="s">
        <v>44</v>
      </c>
      <c r="D29" s="38" t="s">
        <v>18</v>
      </c>
      <c r="E29" s="36">
        <v>2</v>
      </c>
      <c r="F29" s="32">
        <v>101.22999999999998</v>
      </c>
      <c r="G29" s="32">
        <v>30.83</v>
      </c>
      <c r="H29" s="32">
        <v>16.77</v>
      </c>
      <c r="I29" s="32">
        <v>0.4</v>
      </c>
      <c r="J29" s="33">
        <f t="shared" si="0"/>
        <v>149.23</v>
      </c>
      <c r="K29" s="32">
        <v>8.610000000000001</v>
      </c>
      <c r="L29" s="32">
        <v>10.04</v>
      </c>
      <c r="M29" s="32">
        <v>5.24</v>
      </c>
      <c r="N29" s="32">
        <v>0</v>
      </c>
      <c r="O29" s="33">
        <f t="shared" si="1"/>
        <v>23.89</v>
      </c>
      <c r="P29" s="33">
        <f t="shared" si="2"/>
        <v>173.12</v>
      </c>
    </row>
    <row r="30" spans="1:16" s="34" customFormat="1" ht="11.25">
      <c r="A30" s="35">
        <v>2473</v>
      </c>
      <c r="B30" s="36">
        <v>112</v>
      </c>
      <c r="C30" s="37" t="s">
        <v>45</v>
      </c>
      <c r="D30" s="38" t="s">
        <v>28</v>
      </c>
      <c r="E30" s="36">
        <v>2</v>
      </c>
      <c r="F30" s="32">
        <v>117.66</v>
      </c>
      <c r="G30" s="32">
        <v>21.93</v>
      </c>
      <c r="H30" s="32">
        <v>16.03</v>
      </c>
      <c r="I30" s="32">
        <v>0</v>
      </c>
      <c r="J30" s="33">
        <f t="shared" si="0"/>
        <v>155.62</v>
      </c>
      <c r="K30" s="32">
        <v>13.61</v>
      </c>
      <c r="L30" s="32">
        <v>2.98</v>
      </c>
      <c r="M30" s="32">
        <v>1.46</v>
      </c>
      <c r="N30" s="32">
        <v>0</v>
      </c>
      <c r="O30" s="33">
        <f t="shared" si="1"/>
        <v>18.05</v>
      </c>
      <c r="P30" s="33">
        <f t="shared" si="2"/>
        <v>173.67000000000002</v>
      </c>
    </row>
    <row r="31" spans="1:16" s="34" customFormat="1" ht="11.25">
      <c r="A31" s="35">
        <v>2521</v>
      </c>
      <c r="B31" s="36">
        <v>51</v>
      </c>
      <c r="C31" s="37" t="s">
        <v>46</v>
      </c>
      <c r="D31" s="38" t="s">
        <v>18</v>
      </c>
      <c r="E31" s="36">
        <v>6</v>
      </c>
      <c r="F31" s="32">
        <v>22.259999999999998</v>
      </c>
      <c r="G31" s="32">
        <v>1.12</v>
      </c>
      <c r="H31" s="32">
        <v>1.09</v>
      </c>
      <c r="I31" s="32">
        <v>0</v>
      </c>
      <c r="J31" s="33">
        <f t="shared" si="0"/>
        <v>24.47</v>
      </c>
      <c r="K31" s="32">
        <v>2.61</v>
      </c>
      <c r="L31" s="32">
        <v>0</v>
      </c>
      <c r="M31" s="32">
        <v>0.32</v>
      </c>
      <c r="N31" s="32">
        <v>0</v>
      </c>
      <c r="O31" s="33">
        <f t="shared" si="1"/>
        <v>2.9299999999999997</v>
      </c>
      <c r="P31" s="33">
        <f t="shared" si="2"/>
        <v>27.4</v>
      </c>
    </row>
    <row r="32" spans="1:16" ht="11.25">
      <c r="A32" s="39">
        <v>2573</v>
      </c>
      <c r="B32" s="40">
        <v>84</v>
      </c>
      <c r="C32" s="41" t="s">
        <v>47</v>
      </c>
      <c r="D32" s="43" t="s">
        <v>37</v>
      </c>
      <c r="E32" s="40">
        <v>2</v>
      </c>
      <c r="F32" s="32">
        <v>72.67999999999999</v>
      </c>
      <c r="G32" s="32">
        <v>42.160000000000004</v>
      </c>
      <c r="H32" s="32">
        <v>12.63</v>
      </c>
      <c r="I32" s="32">
        <v>0</v>
      </c>
      <c r="J32" s="33">
        <f t="shared" si="0"/>
        <v>127.47</v>
      </c>
      <c r="K32" s="32">
        <v>10.56</v>
      </c>
      <c r="L32" s="32">
        <v>13.84</v>
      </c>
      <c r="M32" s="32">
        <v>0.76</v>
      </c>
      <c r="N32" s="32">
        <v>0</v>
      </c>
      <c r="O32" s="33">
        <f t="shared" si="1"/>
        <v>25.16</v>
      </c>
      <c r="P32" s="33">
        <f t="shared" si="2"/>
        <v>152.63</v>
      </c>
    </row>
    <row r="33" spans="1:16" s="34" customFormat="1" ht="11.25">
      <c r="A33" s="35">
        <v>2401</v>
      </c>
      <c r="B33" s="36">
        <v>74</v>
      </c>
      <c r="C33" s="37" t="s">
        <v>48</v>
      </c>
      <c r="D33" s="38" t="s">
        <v>49</v>
      </c>
      <c r="E33" s="36">
        <v>3</v>
      </c>
      <c r="F33" s="32">
        <v>53.300000000000004</v>
      </c>
      <c r="G33" s="32">
        <v>46</v>
      </c>
      <c r="H33" s="32">
        <v>9.41</v>
      </c>
      <c r="I33" s="32">
        <v>9.629999999999999</v>
      </c>
      <c r="J33" s="33">
        <f t="shared" si="0"/>
        <v>118.34</v>
      </c>
      <c r="K33" s="32">
        <v>7.87</v>
      </c>
      <c r="L33" s="32">
        <v>8.030000000000001</v>
      </c>
      <c r="M33" s="32">
        <v>2.84</v>
      </c>
      <c r="N33" s="32">
        <v>1.08</v>
      </c>
      <c r="O33" s="33">
        <f t="shared" si="1"/>
        <v>19.82</v>
      </c>
      <c r="P33" s="33">
        <f t="shared" si="2"/>
        <v>138.16</v>
      </c>
    </row>
    <row r="34" spans="1:16" ht="11.25">
      <c r="A34" s="39">
        <v>2574</v>
      </c>
      <c r="B34" s="40">
        <v>85</v>
      </c>
      <c r="C34" s="41" t="s">
        <v>50</v>
      </c>
      <c r="D34" s="43" t="s">
        <v>37</v>
      </c>
      <c r="E34" s="40">
        <v>4</v>
      </c>
      <c r="F34" s="32">
        <v>6.949999999999999</v>
      </c>
      <c r="G34" s="32">
        <v>9.67</v>
      </c>
      <c r="H34" s="32">
        <v>4.85</v>
      </c>
      <c r="I34" s="32">
        <v>1.89</v>
      </c>
      <c r="J34" s="33">
        <f t="shared" si="0"/>
        <v>23.36</v>
      </c>
      <c r="K34" s="32">
        <v>1.07</v>
      </c>
      <c r="L34" s="32">
        <v>2.22</v>
      </c>
      <c r="M34" s="32">
        <v>0</v>
      </c>
      <c r="N34" s="32">
        <v>0.01</v>
      </c>
      <c r="O34" s="33">
        <f t="shared" si="1"/>
        <v>3.3</v>
      </c>
      <c r="P34" s="33">
        <f t="shared" si="2"/>
        <v>26.66</v>
      </c>
    </row>
    <row r="35" spans="1:16" s="34" customFormat="1" ht="11.25">
      <c r="A35" s="35">
        <v>2494</v>
      </c>
      <c r="B35" s="36">
        <v>101</v>
      </c>
      <c r="C35" s="37" t="s">
        <v>51</v>
      </c>
      <c r="D35" s="38" t="s">
        <v>52</v>
      </c>
      <c r="E35" s="36">
        <v>2</v>
      </c>
      <c r="F35" s="32">
        <v>72.31</v>
      </c>
      <c r="G35" s="32">
        <v>9.190000000000001</v>
      </c>
      <c r="H35" s="32">
        <v>7.46</v>
      </c>
      <c r="I35" s="32">
        <v>6.779999999999999</v>
      </c>
      <c r="J35" s="33">
        <f t="shared" si="0"/>
        <v>95.74</v>
      </c>
      <c r="K35" s="32">
        <v>10.14</v>
      </c>
      <c r="L35" s="32">
        <v>2.74</v>
      </c>
      <c r="M35" s="32">
        <v>2.04</v>
      </c>
      <c r="N35" s="32">
        <v>1.24</v>
      </c>
      <c r="O35" s="33">
        <f t="shared" si="1"/>
        <v>16.16</v>
      </c>
      <c r="P35" s="33">
        <f t="shared" si="2"/>
        <v>111.89999999999999</v>
      </c>
    </row>
    <row r="36" spans="1:16" s="34" customFormat="1" ht="11.25">
      <c r="A36" s="35">
        <v>2615</v>
      </c>
      <c r="B36" s="36">
        <v>125</v>
      </c>
      <c r="C36" s="37" t="s">
        <v>53</v>
      </c>
      <c r="D36" s="38" t="s">
        <v>26</v>
      </c>
      <c r="E36" s="36">
        <v>4</v>
      </c>
      <c r="F36" s="32">
        <v>24.19</v>
      </c>
      <c r="G36" s="32">
        <v>1.76</v>
      </c>
      <c r="H36" s="32">
        <v>2.26</v>
      </c>
      <c r="I36" s="32">
        <v>0</v>
      </c>
      <c r="J36" s="33">
        <f t="shared" si="0"/>
        <v>28.21</v>
      </c>
      <c r="K36" s="32">
        <v>8.4</v>
      </c>
      <c r="L36" s="32">
        <v>0.47000000000000003</v>
      </c>
      <c r="M36" s="32">
        <v>0.66</v>
      </c>
      <c r="N36" s="32">
        <v>0</v>
      </c>
      <c r="O36" s="33">
        <f t="shared" si="1"/>
        <v>9.530000000000001</v>
      </c>
      <c r="P36" s="33">
        <f t="shared" si="2"/>
        <v>37.74</v>
      </c>
    </row>
    <row r="37" spans="1:16" s="34" customFormat="1" ht="11.25">
      <c r="A37" s="35">
        <v>2518</v>
      </c>
      <c r="B37" s="36">
        <v>48</v>
      </c>
      <c r="C37" s="37" t="s">
        <v>54</v>
      </c>
      <c r="D37" s="38" t="s">
        <v>18</v>
      </c>
      <c r="E37" s="36">
        <v>6</v>
      </c>
      <c r="F37" s="32">
        <v>22.470000000000002</v>
      </c>
      <c r="G37" s="32">
        <v>2.54</v>
      </c>
      <c r="H37" s="32">
        <v>1.65</v>
      </c>
      <c r="I37" s="32">
        <v>0</v>
      </c>
      <c r="J37" s="33">
        <f t="shared" si="0"/>
        <v>26.66</v>
      </c>
      <c r="K37" s="32">
        <v>6.36</v>
      </c>
      <c r="L37" s="32">
        <v>0</v>
      </c>
      <c r="M37" s="32">
        <v>0</v>
      </c>
      <c r="N37" s="32">
        <v>0</v>
      </c>
      <c r="O37" s="33">
        <f t="shared" si="1"/>
        <v>6.36</v>
      </c>
      <c r="P37" s="33">
        <f t="shared" si="2"/>
        <v>33.02</v>
      </c>
    </row>
    <row r="38" spans="1:16" s="34" customFormat="1" ht="11.25">
      <c r="A38" s="35">
        <v>2616</v>
      </c>
      <c r="B38" s="36">
        <v>126</v>
      </c>
      <c r="C38" s="37" t="s">
        <v>55</v>
      </c>
      <c r="D38" s="38" t="s">
        <v>26</v>
      </c>
      <c r="E38" s="36">
        <v>6</v>
      </c>
      <c r="F38" s="32">
        <v>15.610000000000001</v>
      </c>
      <c r="G38" s="32">
        <v>0</v>
      </c>
      <c r="H38" s="32">
        <v>1.65</v>
      </c>
      <c r="I38" s="32">
        <v>0</v>
      </c>
      <c r="J38" s="33">
        <f t="shared" si="0"/>
        <v>17.26</v>
      </c>
      <c r="K38" s="32">
        <v>4.67</v>
      </c>
      <c r="L38" s="32">
        <v>0</v>
      </c>
      <c r="M38" s="32">
        <v>0.83</v>
      </c>
      <c r="N38" s="32">
        <v>0</v>
      </c>
      <c r="O38" s="33">
        <f t="shared" si="1"/>
        <v>5.5</v>
      </c>
      <c r="P38" s="33">
        <f t="shared" si="2"/>
        <v>22.76</v>
      </c>
    </row>
    <row r="39" spans="1:16" s="34" customFormat="1" ht="11.25">
      <c r="A39" s="35">
        <v>2544</v>
      </c>
      <c r="B39" s="36">
        <v>5</v>
      </c>
      <c r="C39" s="37" t="s">
        <v>56</v>
      </c>
      <c r="D39" s="38" t="s">
        <v>23</v>
      </c>
      <c r="E39" s="36">
        <v>4</v>
      </c>
      <c r="F39" s="32">
        <v>20.49</v>
      </c>
      <c r="G39" s="32">
        <v>0.4</v>
      </c>
      <c r="H39" s="32">
        <v>3.2</v>
      </c>
      <c r="I39" s="32">
        <v>4.69</v>
      </c>
      <c r="J39" s="33">
        <f t="shared" si="0"/>
        <v>28.779999999999998</v>
      </c>
      <c r="K39" s="32">
        <v>1.65</v>
      </c>
      <c r="L39" s="32">
        <v>0.03</v>
      </c>
      <c r="M39" s="32">
        <v>0.61</v>
      </c>
      <c r="N39" s="32">
        <v>0</v>
      </c>
      <c r="O39" s="33">
        <f t="shared" si="1"/>
        <v>2.29</v>
      </c>
      <c r="P39" s="33">
        <f t="shared" si="2"/>
        <v>31.069999999999997</v>
      </c>
    </row>
    <row r="40" spans="1:16" s="46" customFormat="1" ht="11.25">
      <c r="A40" s="35">
        <v>2545</v>
      </c>
      <c r="B40" s="36">
        <v>6</v>
      </c>
      <c r="C40" s="44" t="s">
        <v>57</v>
      </c>
      <c r="D40" s="45" t="s">
        <v>23</v>
      </c>
      <c r="E40" s="40">
        <v>4</v>
      </c>
      <c r="F40" s="32">
        <v>21.75</v>
      </c>
      <c r="G40" s="32">
        <v>3.24</v>
      </c>
      <c r="H40" s="32">
        <v>11.86</v>
      </c>
      <c r="I40" s="32">
        <v>0</v>
      </c>
      <c r="J40" s="33">
        <f t="shared" si="0"/>
        <v>36.85</v>
      </c>
      <c r="K40" s="32">
        <v>3.1</v>
      </c>
      <c r="L40" s="32">
        <v>1.47</v>
      </c>
      <c r="M40" s="32">
        <v>0.57</v>
      </c>
      <c r="N40" s="32">
        <v>0.07</v>
      </c>
      <c r="O40" s="33">
        <f t="shared" si="1"/>
        <v>5.210000000000001</v>
      </c>
      <c r="P40" s="33">
        <f t="shared" si="2"/>
        <v>42.06</v>
      </c>
    </row>
    <row r="41" spans="1:16" ht="11.25">
      <c r="A41" s="39">
        <v>2575</v>
      </c>
      <c r="B41" s="40">
        <v>86</v>
      </c>
      <c r="C41" s="41" t="s">
        <v>58</v>
      </c>
      <c r="D41" s="43" t="s">
        <v>37</v>
      </c>
      <c r="E41" s="40">
        <v>6</v>
      </c>
      <c r="F41" s="32">
        <v>41.040000000000006</v>
      </c>
      <c r="G41" s="32">
        <v>9.07</v>
      </c>
      <c r="H41" s="32">
        <v>6.29</v>
      </c>
      <c r="I41" s="32">
        <v>0</v>
      </c>
      <c r="J41" s="33">
        <f t="shared" si="0"/>
        <v>56.400000000000006</v>
      </c>
      <c r="K41" s="32">
        <v>7.24</v>
      </c>
      <c r="L41" s="32">
        <v>3.42</v>
      </c>
      <c r="M41" s="32">
        <v>1.22</v>
      </c>
      <c r="N41" s="32">
        <v>0</v>
      </c>
      <c r="O41" s="33">
        <f t="shared" si="1"/>
        <v>11.88</v>
      </c>
      <c r="P41" s="33">
        <f t="shared" si="2"/>
        <v>68.28</v>
      </c>
    </row>
    <row r="42" spans="1:16" s="34" customFormat="1" ht="11.25">
      <c r="A42" s="35">
        <v>2423</v>
      </c>
      <c r="B42" s="36">
        <v>67</v>
      </c>
      <c r="C42" s="37" t="s">
        <v>59</v>
      </c>
      <c r="D42" s="38" t="s">
        <v>16</v>
      </c>
      <c r="E42" s="36">
        <v>6</v>
      </c>
      <c r="F42" s="32">
        <v>1.65</v>
      </c>
      <c r="G42" s="32">
        <v>0.16</v>
      </c>
      <c r="H42" s="32">
        <v>0.26</v>
      </c>
      <c r="I42" s="32">
        <v>0</v>
      </c>
      <c r="J42" s="33">
        <f t="shared" si="0"/>
        <v>2.07</v>
      </c>
      <c r="K42" s="32">
        <v>0.02</v>
      </c>
      <c r="L42" s="32">
        <v>0.06</v>
      </c>
      <c r="M42" s="32">
        <v>0</v>
      </c>
      <c r="N42" s="32">
        <v>0</v>
      </c>
      <c r="O42" s="33">
        <f t="shared" si="1"/>
        <v>0.08</v>
      </c>
      <c r="P42" s="33">
        <f t="shared" si="2"/>
        <v>2.15</v>
      </c>
    </row>
    <row r="43" spans="1:16" s="34" customFormat="1" ht="11.25">
      <c r="A43" s="35">
        <v>2474</v>
      </c>
      <c r="B43" s="36">
        <v>113</v>
      </c>
      <c r="C43" s="37" t="s">
        <v>60</v>
      </c>
      <c r="D43" s="38" t="s">
        <v>28</v>
      </c>
      <c r="E43" s="36">
        <v>4</v>
      </c>
      <c r="F43" s="32">
        <v>21.13</v>
      </c>
      <c r="G43" s="32">
        <v>0</v>
      </c>
      <c r="H43" s="32">
        <v>4.37</v>
      </c>
      <c r="I43" s="32">
        <v>0</v>
      </c>
      <c r="J43" s="33">
        <f t="shared" si="0"/>
        <v>25.5</v>
      </c>
      <c r="K43" s="32">
        <v>4.659999999999999</v>
      </c>
      <c r="L43" s="32">
        <v>0</v>
      </c>
      <c r="M43" s="32">
        <v>0.76</v>
      </c>
      <c r="N43" s="32">
        <v>0</v>
      </c>
      <c r="O43" s="33">
        <f t="shared" si="1"/>
        <v>5.419999999999999</v>
      </c>
      <c r="P43" s="33">
        <f t="shared" si="2"/>
        <v>30.919999999999998</v>
      </c>
    </row>
    <row r="44" spans="1:16" s="34" customFormat="1" ht="11.25">
      <c r="A44" s="35">
        <v>2519</v>
      </c>
      <c r="B44" s="36">
        <v>49</v>
      </c>
      <c r="C44" s="37" t="s">
        <v>61</v>
      </c>
      <c r="D44" s="38" t="s">
        <v>18</v>
      </c>
      <c r="E44" s="36">
        <v>2</v>
      </c>
      <c r="F44" s="32">
        <v>80.66</v>
      </c>
      <c r="G44" s="32">
        <v>39.03</v>
      </c>
      <c r="H44" s="32">
        <v>8.86</v>
      </c>
      <c r="I44" s="32">
        <v>1.78</v>
      </c>
      <c r="J44" s="33">
        <f t="shared" si="0"/>
        <v>130.33</v>
      </c>
      <c r="K44" s="32">
        <v>7.12</v>
      </c>
      <c r="L44" s="32">
        <v>4.21</v>
      </c>
      <c r="M44" s="32">
        <v>2.19</v>
      </c>
      <c r="N44" s="32">
        <v>0</v>
      </c>
      <c r="O44" s="33">
        <f t="shared" si="1"/>
        <v>13.52</v>
      </c>
      <c r="P44" s="33">
        <f t="shared" si="2"/>
        <v>143.85000000000002</v>
      </c>
    </row>
    <row r="45" spans="1:16" s="34" customFormat="1" ht="11.25">
      <c r="A45" s="35">
        <v>2449</v>
      </c>
      <c r="B45" s="36">
        <v>26</v>
      </c>
      <c r="C45" s="37" t="s">
        <v>62</v>
      </c>
      <c r="D45" s="38" t="s">
        <v>20</v>
      </c>
      <c r="E45" s="36">
        <v>6</v>
      </c>
      <c r="F45" s="32">
        <v>5.460000000000001</v>
      </c>
      <c r="G45" s="32">
        <v>0</v>
      </c>
      <c r="H45" s="32">
        <v>0.17</v>
      </c>
      <c r="I45" s="32">
        <v>0</v>
      </c>
      <c r="J45" s="33">
        <f t="shared" si="0"/>
        <v>5.630000000000001</v>
      </c>
      <c r="K45" s="32">
        <v>0.8899999999999999</v>
      </c>
      <c r="L45" s="32">
        <v>0</v>
      </c>
      <c r="M45" s="32">
        <v>0.19</v>
      </c>
      <c r="N45" s="32">
        <v>0</v>
      </c>
      <c r="O45" s="33">
        <f t="shared" si="1"/>
        <v>1.0799999999999998</v>
      </c>
      <c r="P45" s="33">
        <f t="shared" si="2"/>
        <v>6.710000000000001</v>
      </c>
    </row>
    <row r="46" spans="1:16" s="34" customFormat="1" ht="11.25">
      <c r="A46" s="35">
        <v>2546</v>
      </c>
      <c r="B46" s="36">
        <v>7</v>
      </c>
      <c r="C46" s="37" t="s">
        <v>63</v>
      </c>
      <c r="D46" s="38" t="s">
        <v>23</v>
      </c>
      <c r="E46" s="36">
        <v>1</v>
      </c>
      <c r="F46" s="32">
        <v>276.89</v>
      </c>
      <c r="G46" s="32">
        <v>46.65</v>
      </c>
      <c r="H46" s="32">
        <v>59.78</v>
      </c>
      <c r="I46" s="32">
        <v>15.57</v>
      </c>
      <c r="J46" s="33">
        <f t="shared" si="0"/>
        <v>398.88999999999993</v>
      </c>
      <c r="K46" s="32">
        <v>37.9</v>
      </c>
      <c r="L46" s="32">
        <v>21.6</v>
      </c>
      <c r="M46" s="32">
        <v>10.05</v>
      </c>
      <c r="N46" s="32">
        <v>0.18</v>
      </c>
      <c r="O46" s="33">
        <f t="shared" si="1"/>
        <v>69.73</v>
      </c>
      <c r="P46" s="33">
        <f t="shared" si="2"/>
        <v>468.61999999999995</v>
      </c>
    </row>
    <row r="47" spans="1:16" ht="11.25">
      <c r="A47" s="39">
        <v>2576</v>
      </c>
      <c r="B47" s="40">
        <v>87</v>
      </c>
      <c r="C47" s="41" t="s">
        <v>64</v>
      </c>
      <c r="D47" s="43" t="s">
        <v>37</v>
      </c>
      <c r="E47" s="40">
        <v>2</v>
      </c>
      <c r="F47" s="32">
        <v>53.00999999999999</v>
      </c>
      <c r="G47" s="32">
        <v>34.31</v>
      </c>
      <c r="H47" s="32">
        <v>6.4</v>
      </c>
      <c r="I47" s="32">
        <v>0</v>
      </c>
      <c r="J47" s="33">
        <f t="shared" si="0"/>
        <v>93.72</v>
      </c>
      <c r="K47" s="32">
        <v>11.57</v>
      </c>
      <c r="L47" s="32">
        <v>12.53</v>
      </c>
      <c r="M47" s="32">
        <v>3.8499999999999996</v>
      </c>
      <c r="N47" s="32">
        <v>0</v>
      </c>
      <c r="O47" s="33">
        <f t="shared" si="1"/>
        <v>27.950000000000003</v>
      </c>
      <c r="P47" s="33">
        <f t="shared" si="2"/>
        <v>121.67</v>
      </c>
    </row>
    <row r="48" spans="1:16" s="34" customFormat="1" ht="11.25">
      <c r="A48" s="35">
        <v>2617</v>
      </c>
      <c r="B48" s="36">
        <v>127</v>
      </c>
      <c r="C48" s="37" t="s">
        <v>65</v>
      </c>
      <c r="D48" s="38" t="s">
        <v>26</v>
      </c>
      <c r="E48" s="36">
        <v>6</v>
      </c>
      <c r="F48" s="32">
        <v>11.1</v>
      </c>
      <c r="G48" s="32">
        <v>0.24</v>
      </c>
      <c r="H48" s="32">
        <v>1.47</v>
      </c>
      <c r="I48" s="32">
        <v>0</v>
      </c>
      <c r="J48" s="33">
        <f t="shared" si="0"/>
        <v>12.81</v>
      </c>
      <c r="K48" s="32">
        <v>4.03</v>
      </c>
      <c r="L48" s="32">
        <v>0.24</v>
      </c>
      <c r="M48" s="32">
        <v>0.12</v>
      </c>
      <c r="N48" s="32">
        <v>0</v>
      </c>
      <c r="O48" s="33">
        <f t="shared" si="1"/>
        <v>4.390000000000001</v>
      </c>
      <c r="P48" s="33">
        <f t="shared" si="2"/>
        <v>17.200000000000003</v>
      </c>
    </row>
    <row r="49" spans="1:16" s="34" customFormat="1" ht="11.25">
      <c r="A49" s="35">
        <v>2547</v>
      </c>
      <c r="B49" s="36">
        <v>8</v>
      </c>
      <c r="C49" s="37" t="s">
        <v>66</v>
      </c>
      <c r="D49" s="38" t="s">
        <v>23</v>
      </c>
      <c r="E49" s="36">
        <v>6</v>
      </c>
      <c r="F49" s="32">
        <v>29.869999999999997</v>
      </c>
      <c r="G49" s="32">
        <v>1.8499999999999999</v>
      </c>
      <c r="H49" s="32">
        <v>2.05</v>
      </c>
      <c r="I49" s="32">
        <v>0.16</v>
      </c>
      <c r="J49" s="33">
        <f t="shared" si="0"/>
        <v>33.92999999999999</v>
      </c>
      <c r="K49" s="32">
        <v>4.8</v>
      </c>
      <c r="L49" s="32">
        <v>1.13</v>
      </c>
      <c r="M49" s="32">
        <v>0</v>
      </c>
      <c r="N49" s="32">
        <v>0</v>
      </c>
      <c r="O49" s="33">
        <f t="shared" si="1"/>
        <v>5.93</v>
      </c>
      <c r="P49" s="33">
        <f t="shared" si="2"/>
        <v>39.85999999999999</v>
      </c>
    </row>
    <row r="50" spans="1:16" ht="11.25">
      <c r="A50" s="39">
        <v>2578</v>
      </c>
      <c r="B50" s="40">
        <v>89</v>
      </c>
      <c r="C50" s="41" t="s">
        <v>67</v>
      </c>
      <c r="D50" s="43" t="s">
        <v>37</v>
      </c>
      <c r="E50" s="40">
        <v>4</v>
      </c>
      <c r="F50" s="32">
        <v>34.47</v>
      </c>
      <c r="G50" s="32">
        <v>10.06</v>
      </c>
      <c r="H50" s="32">
        <v>4.65</v>
      </c>
      <c r="I50" s="32">
        <v>0.28</v>
      </c>
      <c r="J50" s="33">
        <f t="shared" si="0"/>
        <v>49.46</v>
      </c>
      <c r="K50" s="32">
        <v>5.57</v>
      </c>
      <c r="L50" s="32">
        <v>3.61</v>
      </c>
      <c r="M50" s="32">
        <v>0.71</v>
      </c>
      <c r="N50" s="32">
        <v>0</v>
      </c>
      <c r="O50" s="33">
        <f t="shared" si="1"/>
        <v>9.89</v>
      </c>
      <c r="P50" s="33">
        <f t="shared" si="2"/>
        <v>59.35</v>
      </c>
    </row>
    <row r="51" spans="1:16" ht="11.25">
      <c r="A51" s="39">
        <v>2579</v>
      </c>
      <c r="B51" s="40">
        <v>90</v>
      </c>
      <c r="C51" s="41" t="s">
        <v>68</v>
      </c>
      <c r="D51" s="43" t="s">
        <v>37</v>
      </c>
      <c r="E51" s="40">
        <v>2</v>
      </c>
      <c r="F51" s="32">
        <v>104.44999999999999</v>
      </c>
      <c r="G51" s="32">
        <v>35.91</v>
      </c>
      <c r="H51" s="32">
        <v>11.41</v>
      </c>
      <c r="I51" s="32">
        <v>2.39</v>
      </c>
      <c r="J51" s="33">
        <f t="shared" si="0"/>
        <v>154.15999999999997</v>
      </c>
      <c r="K51" s="32">
        <v>14.71</v>
      </c>
      <c r="L51" s="32">
        <v>9.18</v>
      </c>
      <c r="M51" s="32">
        <v>3.03</v>
      </c>
      <c r="N51" s="32">
        <v>0.05</v>
      </c>
      <c r="O51" s="33">
        <f t="shared" si="1"/>
        <v>26.970000000000002</v>
      </c>
      <c r="P51" s="33">
        <f t="shared" si="2"/>
        <v>181.12999999999997</v>
      </c>
    </row>
    <row r="52" spans="1:16" s="34" customFormat="1" ht="11.25">
      <c r="A52" s="35">
        <v>2520</v>
      </c>
      <c r="B52" s="36">
        <v>50</v>
      </c>
      <c r="C52" s="37" t="s">
        <v>69</v>
      </c>
      <c r="D52" s="38" t="s">
        <v>18</v>
      </c>
      <c r="E52" s="36">
        <v>4</v>
      </c>
      <c r="F52" s="32">
        <v>20.76</v>
      </c>
      <c r="G52" s="32">
        <v>0</v>
      </c>
      <c r="H52" s="32">
        <v>2.23</v>
      </c>
      <c r="I52" s="32">
        <v>0</v>
      </c>
      <c r="J52" s="33">
        <f t="shared" si="0"/>
        <v>22.990000000000002</v>
      </c>
      <c r="K52" s="32">
        <v>1.88</v>
      </c>
      <c r="L52" s="32">
        <v>0</v>
      </c>
      <c r="M52" s="32">
        <v>0</v>
      </c>
      <c r="N52" s="32">
        <v>0</v>
      </c>
      <c r="O52" s="33">
        <f t="shared" si="1"/>
        <v>1.88</v>
      </c>
      <c r="P52" s="33">
        <f t="shared" si="2"/>
        <v>24.87</v>
      </c>
    </row>
    <row r="53" spans="1:16" s="34" customFormat="1" ht="11.25">
      <c r="A53" s="35">
        <v>2402</v>
      </c>
      <c r="B53" s="36">
        <v>75</v>
      </c>
      <c r="C53" s="37" t="s">
        <v>70</v>
      </c>
      <c r="D53" s="38" t="s">
        <v>49</v>
      </c>
      <c r="E53" s="36">
        <v>3</v>
      </c>
      <c r="F53" s="32">
        <v>32.660000000000004</v>
      </c>
      <c r="G53" s="32">
        <v>53.41</v>
      </c>
      <c r="H53" s="32">
        <v>5.4399999999999995</v>
      </c>
      <c r="I53" s="32">
        <v>0.41</v>
      </c>
      <c r="J53" s="33">
        <f t="shared" si="0"/>
        <v>91.91999999999999</v>
      </c>
      <c r="K53" s="32">
        <v>7.17</v>
      </c>
      <c r="L53" s="32">
        <v>12.01</v>
      </c>
      <c r="M53" s="32">
        <v>0.45</v>
      </c>
      <c r="N53" s="32">
        <v>0.06</v>
      </c>
      <c r="O53" s="33">
        <f t="shared" si="1"/>
        <v>19.689999999999998</v>
      </c>
      <c r="P53" s="33">
        <f t="shared" si="2"/>
        <v>111.60999999999999</v>
      </c>
    </row>
    <row r="54" spans="1:16" s="34" customFormat="1" ht="11.25">
      <c r="A54" s="35">
        <v>2491</v>
      </c>
      <c r="B54" s="36">
        <v>98</v>
      </c>
      <c r="C54" s="37" t="s">
        <v>71</v>
      </c>
      <c r="D54" s="38" t="s">
        <v>52</v>
      </c>
      <c r="E54" s="36">
        <v>6</v>
      </c>
      <c r="F54" s="32">
        <v>6.54</v>
      </c>
      <c r="G54" s="32">
        <v>0.7799999999999999</v>
      </c>
      <c r="H54" s="32">
        <v>0.53</v>
      </c>
      <c r="I54" s="32">
        <v>2.34</v>
      </c>
      <c r="J54" s="33">
        <f t="shared" si="0"/>
        <v>10.190000000000001</v>
      </c>
      <c r="K54" s="32">
        <v>1.19</v>
      </c>
      <c r="L54" s="32">
        <v>0.09</v>
      </c>
      <c r="M54" s="32">
        <v>0.59</v>
      </c>
      <c r="N54" s="32">
        <v>0.36</v>
      </c>
      <c r="O54" s="33">
        <f t="shared" si="1"/>
        <v>2.23</v>
      </c>
      <c r="P54" s="33">
        <f t="shared" si="2"/>
        <v>12.420000000000002</v>
      </c>
    </row>
    <row r="55" spans="1:16" s="34" customFormat="1" ht="11.25">
      <c r="A55" s="35">
        <v>2424</v>
      </c>
      <c r="B55" s="36">
        <v>68</v>
      </c>
      <c r="C55" s="37" t="s">
        <v>72</v>
      </c>
      <c r="D55" s="38" t="s">
        <v>16</v>
      </c>
      <c r="E55" s="36">
        <v>6</v>
      </c>
      <c r="F55" s="32">
        <v>12.260000000000002</v>
      </c>
      <c r="G55" s="32">
        <v>2.23</v>
      </c>
      <c r="H55" s="32">
        <v>2.84</v>
      </c>
      <c r="I55" s="32">
        <v>0</v>
      </c>
      <c r="J55" s="33">
        <f t="shared" si="0"/>
        <v>17.330000000000002</v>
      </c>
      <c r="K55" s="32">
        <v>3.37</v>
      </c>
      <c r="L55" s="32">
        <v>0.8</v>
      </c>
      <c r="M55" s="32">
        <v>0.17</v>
      </c>
      <c r="N55" s="32">
        <v>0.22</v>
      </c>
      <c r="O55" s="33">
        <f t="shared" si="1"/>
        <v>4.56</v>
      </c>
      <c r="P55" s="33">
        <f t="shared" si="2"/>
        <v>21.89</v>
      </c>
    </row>
    <row r="56" spans="1:16" s="34" customFormat="1" ht="11.25">
      <c r="A56" s="35">
        <v>2450</v>
      </c>
      <c r="B56" s="36">
        <v>27</v>
      </c>
      <c r="C56" s="37" t="s">
        <v>73</v>
      </c>
      <c r="D56" s="38" t="s">
        <v>20</v>
      </c>
      <c r="E56" s="36">
        <v>6</v>
      </c>
      <c r="F56" s="32">
        <v>9.18</v>
      </c>
      <c r="G56" s="32">
        <v>0</v>
      </c>
      <c r="H56" s="32">
        <v>1.18</v>
      </c>
      <c r="I56" s="32">
        <v>0</v>
      </c>
      <c r="J56" s="33">
        <f t="shared" si="0"/>
        <v>10.36</v>
      </c>
      <c r="K56" s="32">
        <v>0.64</v>
      </c>
      <c r="L56" s="32">
        <v>0</v>
      </c>
      <c r="M56" s="32">
        <v>0.01</v>
      </c>
      <c r="N56" s="32">
        <v>0</v>
      </c>
      <c r="O56" s="33">
        <f t="shared" si="1"/>
        <v>0.65</v>
      </c>
      <c r="P56" s="33">
        <f t="shared" si="2"/>
        <v>11.01</v>
      </c>
    </row>
    <row r="57" spans="1:16" s="34" customFormat="1" ht="11.25">
      <c r="A57" s="35">
        <v>2618</v>
      </c>
      <c r="B57" s="36">
        <v>128</v>
      </c>
      <c r="C57" s="37" t="s">
        <v>74</v>
      </c>
      <c r="D57" s="38" t="s">
        <v>26</v>
      </c>
      <c r="E57" s="36">
        <v>4</v>
      </c>
      <c r="F57" s="32">
        <v>29.77</v>
      </c>
      <c r="G57" s="32">
        <v>0.64</v>
      </c>
      <c r="H57" s="32">
        <v>3.56</v>
      </c>
      <c r="I57" s="32">
        <v>0</v>
      </c>
      <c r="J57" s="33">
        <f t="shared" si="0"/>
        <v>33.97</v>
      </c>
      <c r="K57" s="32">
        <v>7.63</v>
      </c>
      <c r="L57" s="32">
        <v>0</v>
      </c>
      <c r="M57" s="32">
        <v>0.39</v>
      </c>
      <c r="N57" s="32">
        <v>0</v>
      </c>
      <c r="O57" s="33">
        <f t="shared" si="1"/>
        <v>8.02</v>
      </c>
      <c r="P57" s="33">
        <f t="shared" si="2"/>
        <v>41.989999999999995</v>
      </c>
    </row>
    <row r="58" spans="1:16" s="34" customFormat="1" ht="11.25">
      <c r="A58" s="35">
        <v>2475</v>
      </c>
      <c r="B58" s="36">
        <v>114</v>
      </c>
      <c r="C58" s="37" t="s">
        <v>75</v>
      </c>
      <c r="D58" s="38" t="s">
        <v>28</v>
      </c>
      <c r="E58" s="36">
        <v>4</v>
      </c>
      <c r="F58" s="32">
        <v>36.56</v>
      </c>
      <c r="G58" s="32">
        <v>0.83</v>
      </c>
      <c r="H58" s="32">
        <v>1.1</v>
      </c>
      <c r="I58" s="32">
        <v>3.09</v>
      </c>
      <c r="J58" s="33">
        <f t="shared" si="0"/>
        <v>41.58</v>
      </c>
      <c r="K58" s="32">
        <v>9</v>
      </c>
      <c r="L58" s="32">
        <v>0</v>
      </c>
      <c r="M58" s="32">
        <v>0.25</v>
      </c>
      <c r="N58" s="32">
        <v>1.68</v>
      </c>
      <c r="O58" s="33">
        <f t="shared" si="1"/>
        <v>10.93</v>
      </c>
      <c r="P58" s="33">
        <f t="shared" si="2"/>
        <v>52.51</v>
      </c>
    </row>
    <row r="59" spans="1:16" s="34" customFormat="1" ht="11.25">
      <c r="A59" s="35">
        <v>2476</v>
      </c>
      <c r="B59" s="36">
        <v>115</v>
      </c>
      <c r="C59" s="37" t="s">
        <v>76</v>
      </c>
      <c r="D59" s="38" t="s">
        <v>28</v>
      </c>
      <c r="E59" s="36">
        <v>4</v>
      </c>
      <c r="F59" s="32">
        <v>75.66</v>
      </c>
      <c r="G59" s="32">
        <v>4.7</v>
      </c>
      <c r="H59" s="32">
        <v>7.4</v>
      </c>
      <c r="I59" s="32">
        <v>0.17</v>
      </c>
      <c r="J59" s="33">
        <f t="shared" si="0"/>
        <v>87.93</v>
      </c>
      <c r="K59" s="32">
        <v>13.02</v>
      </c>
      <c r="L59" s="32">
        <v>1.37</v>
      </c>
      <c r="M59" s="32">
        <v>0.28</v>
      </c>
      <c r="N59" s="32">
        <v>0.16</v>
      </c>
      <c r="O59" s="33">
        <f t="shared" si="1"/>
        <v>14.83</v>
      </c>
      <c r="P59" s="33">
        <f t="shared" si="2"/>
        <v>102.76</v>
      </c>
    </row>
    <row r="60" spans="1:16" s="34" customFormat="1" ht="11.25">
      <c r="A60" s="35">
        <v>2425</v>
      </c>
      <c r="B60" s="36">
        <v>69</v>
      </c>
      <c r="C60" s="37" t="s">
        <v>77</v>
      </c>
      <c r="D60" s="38" t="s">
        <v>16</v>
      </c>
      <c r="E60" s="36">
        <v>6</v>
      </c>
      <c r="F60" s="32">
        <v>16.89</v>
      </c>
      <c r="G60" s="32">
        <v>2.2399999999999998</v>
      </c>
      <c r="H60" s="32">
        <v>2.15</v>
      </c>
      <c r="I60" s="32">
        <v>0</v>
      </c>
      <c r="J60" s="33">
        <f t="shared" si="0"/>
        <v>21.279999999999998</v>
      </c>
      <c r="K60" s="32">
        <v>2.7399999999999998</v>
      </c>
      <c r="L60" s="32">
        <v>0.86</v>
      </c>
      <c r="M60" s="32">
        <v>0.03</v>
      </c>
      <c r="N60" s="32">
        <v>0</v>
      </c>
      <c r="O60" s="33">
        <f t="shared" si="1"/>
        <v>3.6299999999999994</v>
      </c>
      <c r="P60" s="33">
        <f t="shared" si="2"/>
        <v>24.909999999999997</v>
      </c>
    </row>
    <row r="61" spans="1:16" s="34" customFormat="1" ht="11.25">
      <c r="A61" s="35">
        <v>2523</v>
      </c>
      <c r="B61" s="36">
        <v>53</v>
      </c>
      <c r="C61" s="37" t="s">
        <v>78</v>
      </c>
      <c r="D61" s="38" t="s">
        <v>18</v>
      </c>
      <c r="E61" s="36">
        <v>6</v>
      </c>
      <c r="F61" s="32">
        <v>20.479999999999997</v>
      </c>
      <c r="G61" s="32">
        <v>2.24</v>
      </c>
      <c r="H61" s="32">
        <v>2.23</v>
      </c>
      <c r="I61" s="32">
        <v>1.01</v>
      </c>
      <c r="J61" s="33">
        <f t="shared" si="0"/>
        <v>25.96</v>
      </c>
      <c r="K61" s="32">
        <v>4.07</v>
      </c>
      <c r="L61" s="32">
        <v>0.51</v>
      </c>
      <c r="M61" s="32">
        <v>0</v>
      </c>
      <c r="N61" s="32">
        <v>0.05</v>
      </c>
      <c r="O61" s="33">
        <f t="shared" si="1"/>
        <v>4.63</v>
      </c>
      <c r="P61" s="33">
        <f t="shared" si="2"/>
        <v>30.59</v>
      </c>
    </row>
    <row r="62" spans="1:16" s="34" customFormat="1" ht="11.25">
      <c r="A62" s="35">
        <v>2548</v>
      </c>
      <c r="B62" s="36">
        <v>9</v>
      </c>
      <c r="C62" s="37" t="s">
        <v>79</v>
      </c>
      <c r="D62" s="38" t="s">
        <v>23</v>
      </c>
      <c r="E62" s="36">
        <v>6</v>
      </c>
      <c r="F62" s="32">
        <v>19.009999999999998</v>
      </c>
      <c r="G62" s="32">
        <v>0</v>
      </c>
      <c r="H62" s="32">
        <v>3.22</v>
      </c>
      <c r="I62" s="32">
        <v>0</v>
      </c>
      <c r="J62" s="33">
        <f t="shared" si="0"/>
        <v>22.229999999999997</v>
      </c>
      <c r="K62" s="32">
        <v>1.83</v>
      </c>
      <c r="L62" s="32">
        <v>0</v>
      </c>
      <c r="M62" s="32">
        <v>0</v>
      </c>
      <c r="N62" s="32">
        <v>0</v>
      </c>
      <c r="O62" s="33">
        <f t="shared" si="1"/>
        <v>1.83</v>
      </c>
      <c r="P62" s="33">
        <f t="shared" si="2"/>
        <v>24.059999999999995</v>
      </c>
    </row>
    <row r="63" spans="1:16" s="34" customFormat="1" ht="11.25">
      <c r="A63" s="35">
        <v>2524</v>
      </c>
      <c r="B63" s="36">
        <v>54</v>
      </c>
      <c r="C63" s="37" t="s">
        <v>80</v>
      </c>
      <c r="D63" s="38" t="s">
        <v>18</v>
      </c>
      <c r="E63" s="36">
        <v>6</v>
      </c>
      <c r="F63" s="32">
        <v>2.66</v>
      </c>
      <c r="G63" s="32">
        <v>0</v>
      </c>
      <c r="H63" s="32">
        <v>0.12</v>
      </c>
      <c r="I63" s="32">
        <v>0</v>
      </c>
      <c r="J63" s="33">
        <f t="shared" si="0"/>
        <v>2.7800000000000002</v>
      </c>
      <c r="K63" s="32">
        <v>0.14</v>
      </c>
      <c r="L63" s="32">
        <v>0</v>
      </c>
      <c r="M63" s="32">
        <v>0</v>
      </c>
      <c r="N63" s="32">
        <v>0</v>
      </c>
      <c r="O63" s="33">
        <f t="shared" si="1"/>
        <v>0.14</v>
      </c>
      <c r="P63" s="33">
        <f t="shared" si="2"/>
        <v>2.9200000000000004</v>
      </c>
    </row>
    <row r="64" spans="1:16" s="34" customFormat="1" ht="11.25">
      <c r="A64" s="35">
        <v>2549</v>
      </c>
      <c r="B64" s="36">
        <v>10</v>
      </c>
      <c r="C64" s="37" t="s">
        <v>81</v>
      </c>
      <c r="D64" s="38" t="s">
        <v>23</v>
      </c>
      <c r="E64" s="36">
        <v>6</v>
      </c>
      <c r="F64" s="32">
        <v>0</v>
      </c>
      <c r="G64" s="32">
        <v>0</v>
      </c>
      <c r="H64" s="32">
        <v>0</v>
      </c>
      <c r="I64" s="32">
        <v>3.64</v>
      </c>
      <c r="J64" s="33">
        <f t="shared" si="0"/>
        <v>3.64</v>
      </c>
      <c r="K64" s="32">
        <v>0</v>
      </c>
      <c r="L64" s="32">
        <v>0</v>
      </c>
      <c r="M64" s="32">
        <v>0</v>
      </c>
      <c r="N64" s="32">
        <v>1</v>
      </c>
      <c r="O64" s="33">
        <f t="shared" si="1"/>
        <v>1</v>
      </c>
      <c r="P64" s="33">
        <f t="shared" si="2"/>
        <v>4.640000000000001</v>
      </c>
    </row>
    <row r="65" spans="1:16" s="34" customFormat="1" ht="11.25">
      <c r="A65" s="35">
        <v>2580</v>
      </c>
      <c r="B65" s="36">
        <v>91</v>
      </c>
      <c r="C65" s="37" t="s">
        <v>82</v>
      </c>
      <c r="D65" s="38" t="s">
        <v>37</v>
      </c>
      <c r="E65" s="36">
        <v>2</v>
      </c>
      <c r="F65" s="32">
        <v>62.42</v>
      </c>
      <c r="G65" s="32">
        <v>6.85</v>
      </c>
      <c r="H65" s="32">
        <v>4.21</v>
      </c>
      <c r="I65" s="32">
        <v>0</v>
      </c>
      <c r="J65" s="33">
        <f t="shared" si="0"/>
        <v>73.47999999999999</v>
      </c>
      <c r="K65" s="32">
        <v>12.129999999999999</v>
      </c>
      <c r="L65" s="32">
        <v>2.52</v>
      </c>
      <c r="M65" s="32">
        <v>3.56</v>
      </c>
      <c r="N65" s="32">
        <v>0</v>
      </c>
      <c r="O65" s="33">
        <f t="shared" si="1"/>
        <v>18.209999999999997</v>
      </c>
      <c r="P65" s="33">
        <f t="shared" si="2"/>
        <v>91.68999999999998</v>
      </c>
    </row>
    <row r="66" spans="1:16" s="34" customFormat="1" ht="11.25">
      <c r="A66" s="35">
        <v>2403</v>
      </c>
      <c r="B66" s="36">
        <v>76</v>
      </c>
      <c r="C66" s="37" t="s">
        <v>83</v>
      </c>
      <c r="D66" s="38" t="s">
        <v>49</v>
      </c>
      <c r="E66" s="36">
        <v>4</v>
      </c>
      <c r="F66" s="32">
        <v>46.90999999999999</v>
      </c>
      <c r="G66" s="32">
        <v>8.350000000000001</v>
      </c>
      <c r="H66" s="32">
        <v>3.5</v>
      </c>
      <c r="I66" s="32">
        <v>0.53</v>
      </c>
      <c r="J66" s="33">
        <f t="shared" si="0"/>
        <v>59.28999999999999</v>
      </c>
      <c r="K66" s="32">
        <v>8.51</v>
      </c>
      <c r="L66" s="32">
        <v>1.82</v>
      </c>
      <c r="M66" s="32">
        <v>0</v>
      </c>
      <c r="N66" s="32">
        <v>0</v>
      </c>
      <c r="O66" s="33">
        <f t="shared" si="1"/>
        <v>10.33</v>
      </c>
      <c r="P66" s="33">
        <f t="shared" si="2"/>
        <v>69.61999999999999</v>
      </c>
    </row>
    <row r="67" spans="1:16" s="34" customFormat="1" ht="11.25">
      <c r="A67" s="35">
        <v>2492</v>
      </c>
      <c r="B67" s="36">
        <v>99</v>
      </c>
      <c r="C67" s="37" t="s">
        <v>84</v>
      </c>
      <c r="D67" s="38" t="s">
        <v>52</v>
      </c>
      <c r="E67" s="36">
        <v>6</v>
      </c>
      <c r="F67" s="32">
        <v>12.98</v>
      </c>
      <c r="G67" s="32">
        <v>2.0399999999999996</v>
      </c>
      <c r="H67" s="32">
        <v>1.68</v>
      </c>
      <c r="I67" s="32">
        <v>0</v>
      </c>
      <c r="J67" s="33">
        <f t="shared" si="0"/>
        <v>16.7</v>
      </c>
      <c r="K67" s="32">
        <v>3.3000000000000003</v>
      </c>
      <c r="L67" s="32">
        <v>0.03</v>
      </c>
      <c r="M67" s="32">
        <v>0.04</v>
      </c>
      <c r="N67" s="32">
        <v>0</v>
      </c>
      <c r="O67" s="33">
        <f t="shared" si="1"/>
        <v>3.37</v>
      </c>
      <c r="P67" s="33">
        <f t="shared" si="2"/>
        <v>20.07</v>
      </c>
    </row>
    <row r="68" spans="1:16" s="34" customFormat="1" ht="11.25">
      <c r="A68" s="35">
        <v>2619</v>
      </c>
      <c r="B68" s="36">
        <v>129</v>
      </c>
      <c r="C68" s="37" t="s">
        <v>85</v>
      </c>
      <c r="D68" s="38" t="s">
        <v>26</v>
      </c>
      <c r="E68" s="36">
        <v>6</v>
      </c>
      <c r="F68" s="32">
        <v>33.05</v>
      </c>
      <c r="G68" s="32">
        <v>3.29</v>
      </c>
      <c r="H68" s="32">
        <v>3.2</v>
      </c>
      <c r="I68" s="32">
        <v>0.37</v>
      </c>
      <c r="J68" s="33">
        <f t="shared" si="0"/>
        <v>39.91</v>
      </c>
      <c r="K68" s="32">
        <v>10.68</v>
      </c>
      <c r="L68" s="32">
        <v>0.11</v>
      </c>
      <c r="M68" s="32">
        <v>0.95</v>
      </c>
      <c r="N68" s="32">
        <v>0</v>
      </c>
      <c r="O68" s="33">
        <f t="shared" si="1"/>
        <v>11.739999999999998</v>
      </c>
      <c r="P68" s="33">
        <f t="shared" si="2"/>
        <v>51.64999999999999</v>
      </c>
    </row>
    <row r="69" spans="1:16" s="34" customFormat="1" ht="11.25">
      <c r="A69" s="35">
        <v>2525</v>
      </c>
      <c r="B69" s="36">
        <v>55</v>
      </c>
      <c r="C69" s="37" t="s">
        <v>86</v>
      </c>
      <c r="D69" s="38" t="s">
        <v>18</v>
      </c>
      <c r="E69" s="36">
        <v>3</v>
      </c>
      <c r="F69" s="32">
        <v>31.779999999999998</v>
      </c>
      <c r="G69" s="32">
        <v>0.37</v>
      </c>
      <c r="H69" s="32">
        <v>5.68</v>
      </c>
      <c r="I69" s="32">
        <v>0</v>
      </c>
      <c r="J69" s="33">
        <f t="shared" si="0"/>
        <v>37.83</v>
      </c>
      <c r="K69" s="32">
        <v>2.86</v>
      </c>
      <c r="L69" s="32">
        <v>0</v>
      </c>
      <c r="M69" s="32">
        <v>0.34</v>
      </c>
      <c r="N69" s="32">
        <v>0</v>
      </c>
      <c r="O69" s="33">
        <f t="shared" si="1"/>
        <v>3.1999999999999997</v>
      </c>
      <c r="P69" s="33">
        <f t="shared" si="2"/>
        <v>41.03</v>
      </c>
    </row>
    <row r="70" spans="1:16" s="34" customFormat="1" ht="11.25">
      <c r="A70" s="35">
        <v>2452</v>
      </c>
      <c r="B70" s="36">
        <v>29</v>
      </c>
      <c r="C70" s="37" t="s">
        <v>87</v>
      </c>
      <c r="D70" s="38" t="s">
        <v>20</v>
      </c>
      <c r="E70" s="36">
        <v>6</v>
      </c>
      <c r="F70" s="32">
        <v>8.649999999999999</v>
      </c>
      <c r="G70" s="32">
        <v>0</v>
      </c>
      <c r="H70" s="32">
        <v>0.06</v>
      </c>
      <c r="I70" s="32">
        <v>0.45</v>
      </c>
      <c r="J70" s="33">
        <f t="shared" si="0"/>
        <v>9.159999999999998</v>
      </c>
      <c r="K70" s="32">
        <v>1.0100000000000002</v>
      </c>
      <c r="L70" s="32">
        <v>0</v>
      </c>
      <c r="M70" s="32">
        <v>0.02</v>
      </c>
      <c r="N70" s="32">
        <v>0.09</v>
      </c>
      <c r="O70" s="33">
        <f t="shared" si="1"/>
        <v>1.1200000000000003</v>
      </c>
      <c r="P70" s="33">
        <f t="shared" si="2"/>
        <v>10.28</v>
      </c>
    </row>
    <row r="71" spans="1:16" s="34" customFormat="1" ht="11.25">
      <c r="A71" s="35">
        <v>2453</v>
      </c>
      <c r="B71" s="36">
        <v>30</v>
      </c>
      <c r="C71" s="37" t="s">
        <v>88</v>
      </c>
      <c r="D71" s="38" t="s">
        <v>20</v>
      </c>
      <c r="E71" s="36">
        <v>6</v>
      </c>
      <c r="F71" s="32">
        <v>10.86</v>
      </c>
      <c r="G71" s="32">
        <v>0</v>
      </c>
      <c r="H71" s="32">
        <v>4.11</v>
      </c>
      <c r="I71" s="32">
        <v>0</v>
      </c>
      <c r="J71" s="33">
        <f t="shared" si="0"/>
        <v>14.969999999999999</v>
      </c>
      <c r="K71" s="32">
        <v>1.6099999999999999</v>
      </c>
      <c r="L71" s="32">
        <v>0</v>
      </c>
      <c r="M71" s="32">
        <v>0</v>
      </c>
      <c r="N71" s="32">
        <v>0</v>
      </c>
      <c r="O71" s="33">
        <f t="shared" si="1"/>
        <v>1.6099999999999999</v>
      </c>
      <c r="P71" s="33">
        <f t="shared" si="2"/>
        <v>16.58</v>
      </c>
    </row>
    <row r="72" spans="1:16" s="34" customFormat="1" ht="11.25">
      <c r="A72" s="35">
        <v>2550</v>
      </c>
      <c r="B72" s="36">
        <v>11</v>
      </c>
      <c r="C72" s="37" t="s">
        <v>89</v>
      </c>
      <c r="D72" s="38" t="s">
        <v>23</v>
      </c>
      <c r="E72" s="36">
        <v>2</v>
      </c>
      <c r="F72" s="32">
        <v>62.81</v>
      </c>
      <c r="G72" s="32">
        <v>11.61</v>
      </c>
      <c r="H72" s="32">
        <v>9.54</v>
      </c>
      <c r="I72" s="32">
        <v>1.84</v>
      </c>
      <c r="J72" s="33">
        <f aca="true" t="shared" si="3" ref="J72:J124">SUM(F72:I72)</f>
        <v>85.80000000000001</v>
      </c>
      <c r="K72" s="32">
        <v>6.669999999999999</v>
      </c>
      <c r="L72" s="32">
        <v>0.97</v>
      </c>
      <c r="M72" s="32">
        <v>2.12</v>
      </c>
      <c r="N72" s="32">
        <v>0.58</v>
      </c>
      <c r="O72" s="33">
        <f aca="true" t="shared" si="4" ref="O72:O124">SUM(K72:N72)</f>
        <v>10.339999999999998</v>
      </c>
      <c r="P72" s="33">
        <f aca="true" t="shared" si="5" ref="P72:P124">O72+J72</f>
        <v>96.14000000000001</v>
      </c>
    </row>
    <row r="73" spans="1:16" s="34" customFormat="1" ht="11.25">
      <c r="A73" s="35">
        <v>2426</v>
      </c>
      <c r="B73" s="36">
        <v>70</v>
      </c>
      <c r="C73" s="37" t="s">
        <v>90</v>
      </c>
      <c r="D73" s="38" t="s">
        <v>16</v>
      </c>
      <c r="E73" s="36">
        <v>4</v>
      </c>
      <c r="F73" s="32">
        <v>37.23</v>
      </c>
      <c r="G73" s="32">
        <v>4.44</v>
      </c>
      <c r="H73" s="32">
        <v>3.71</v>
      </c>
      <c r="I73" s="32">
        <v>0</v>
      </c>
      <c r="J73" s="33">
        <f t="shared" si="3"/>
        <v>45.379999999999995</v>
      </c>
      <c r="K73" s="32">
        <v>8.120000000000001</v>
      </c>
      <c r="L73" s="32">
        <v>1.22</v>
      </c>
      <c r="M73" s="32">
        <v>0.37</v>
      </c>
      <c r="N73" s="32">
        <v>0</v>
      </c>
      <c r="O73" s="33">
        <f t="shared" si="4"/>
        <v>9.71</v>
      </c>
      <c r="P73" s="33">
        <f t="shared" si="5"/>
        <v>55.089999999999996</v>
      </c>
    </row>
    <row r="74" spans="1:16" s="34" customFormat="1" ht="11.25">
      <c r="A74" s="35">
        <v>2526</v>
      </c>
      <c r="B74" s="36">
        <v>56</v>
      </c>
      <c r="C74" s="37" t="s">
        <v>91</v>
      </c>
      <c r="D74" s="38" t="s">
        <v>18</v>
      </c>
      <c r="E74" s="36">
        <v>3</v>
      </c>
      <c r="F74" s="32">
        <v>67</v>
      </c>
      <c r="G74" s="32">
        <v>7.26</v>
      </c>
      <c r="H74" s="32">
        <v>4.13</v>
      </c>
      <c r="I74" s="32">
        <v>0.54</v>
      </c>
      <c r="J74" s="33">
        <f t="shared" si="3"/>
        <v>78.93</v>
      </c>
      <c r="K74" s="32">
        <v>9.32</v>
      </c>
      <c r="L74" s="32">
        <v>0</v>
      </c>
      <c r="M74" s="32">
        <v>0.32</v>
      </c>
      <c r="N74" s="32">
        <v>0.25</v>
      </c>
      <c r="O74" s="33">
        <f t="shared" si="4"/>
        <v>9.89</v>
      </c>
      <c r="P74" s="33">
        <f t="shared" si="5"/>
        <v>88.82000000000001</v>
      </c>
    </row>
    <row r="75" spans="1:16" s="34" customFormat="1" ht="11.25">
      <c r="A75" s="35">
        <v>2551</v>
      </c>
      <c r="B75" s="36">
        <v>12</v>
      </c>
      <c r="C75" s="37" t="s">
        <v>92</v>
      </c>
      <c r="D75" s="38" t="s">
        <v>23</v>
      </c>
      <c r="E75" s="36">
        <v>4</v>
      </c>
      <c r="F75" s="32">
        <v>40.55</v>
      </c>
      <c r="G75" s="32">
        <v>1.21</v>
      </c>
      <c r="H75" s="32">
        <v>7.32</v>
      </c>
      <c r="I75" s="32">
        <v>0</v>
      </c>
      <c r="J75" s="33">
        <f t="shared" si="3"/>
        <v>49.08</v>
      </c>
      <c r="K75" s="32">
        <v>6.42</v>
      </c>
      <c r="L75" s="32">
        <v>1.04</v>
      </c>
      <c r="M75" s="32">
        <v>0.28</v>
      </c>
      <c r="N75" s="32">
        <v>0</v>
      </c>
      <c r="O75" s="33">
        <f t="shared" si="4"/>
        <v>7.74</v>
      </c>
      <c r="P75" s="33">
        <f t="shared" si="5"/>
        <v>56.82</v>
      </c>
    </row>
    <row r="76" spans="1:16" s="34" customFormat="1" ht="11.25">
      <c r="A76" s="35">
        <v>2493</v>
      </c>
      <c r="B76" s="36">
        <v>100</v>
      </c>
      <c r="C76" s="37" t="s">
        <v>93</v>
      </c>
      <c r="D76" s="38" t="s">
        <v>52</v>
      </c>
      <c r="E76" s="36">
        <v>4</v>
      </c>
      <c r="F76" s="32">
        <v>99.49</v>
      </c>
      <c r="G76" s="32">
        <v>10.96</v>
      </c>
      <c r="H76" s="32">
        <v>8.08</v>
      </c>
      <c r="I76" s="32">
        <v>8.790000000000001</v>
      </c>
      <c r="J76" s="33">
        <f t="shared" si="3"/>
        <v>127.32</v>
      </c>
      <c r="K76" s="32">
        <v>15.909999999999998</v>
      </c>
      <c r="L76" s="32">
        <v>4.11</v>
      </c>
      <c r="M76" s="32">
        <v>0.24</v>
      </c>
      <c r="N76" s="32">
        <v>1.26</v>
      </c>
      <c r="O76" s="33">
        <f t="shared" si="4"/>
        <v>21.52</v>
      </c>
      <c r="P76" s="33">
        <f t="shared" si="5"/>
        <v>148.84</v>
      </c>
    </row>
    <row r="77" spans="1:16" s="34" customFormat="1" ht="11.25">
      <c r="A77" s="35">
        <v>2454</v>
      </c>
      <c r="B77" s="36">
        <v>31</v>
      </c>
      <c r="C77" s="37" t="s">
        <v>94</v>
      </c>
      <c r="D77" s="38" t="s">
        <v>20</v>
      </c>
      <c r="E77" s="36">
        <v>6</v>
      </c>
      <c r="F77" s="32">
        <v>28.26</v>
      </c>
      <c r="G77" s="32">
        <v>14.709999999999999</v>
      </c>
      <c r="H77" s="32">
        <v>1.71</v>
      </c>
      <c r="I77" s="32">
        <v>0.84</v>
      </c>
      <c r="J77" s="33">
        <f t="shared" si="3"/>
        <v>45.52</v>
      </c>
      <c r="K77" s="32">
        <v>4.11</v>
      </c>
      <c r="L77" s="32">
        <v>1.6</v>
      </c>
      <c r="M77" s="32">
        <v>1.12</v>
      </c>
      <c r="N77" s="32">
        <v>0.17</v>
      </c>
      <c r="O77" s="33">
        <f t="shared" si="4"/>
        <v>7.000000000000001</v>
      </c>
      <c r="P77" s="33">
        <f t="shared" si="5"/>
        <v>52.52</v>
      </c>
    </row>
    <row r="78" spans="1:16" s="34" customFormat="1" ht="11.25">
      <c r="A78" s="35">
        <v>2527</v>
      </c>
      <c r="B78" s="36">
        <v>57</v>
      </c>
      <c r="C78" s="37" t="s">
        <v>95</v>
      </c>
      <c r="D78" s="38" t="s">
        <v>18</v>
      </c>
      <c r="E78" s="36">
        <v>2</v>
      </c>
      <c r="F78" s="32">
        <v>64.79</v>
      </c>
      <c r="G78" s="32">
        <v>76.27</v>
      </c>
      <c r="H78" s="32">
        <v>9.62</v>
      </c>
      <c r="I78" s="32">
        <v>0.64</v>
      </c>
      <c r="J78" s="33">
        <f t="shared" si="3"/>
        <v>151.32</v>
      </c>
      <c r="K78" s="32">
        <v>8.26</v>
      </c>
      <c r="L78" s="32">
        <v>22.979999999999997</v>
      </c>
      <c r="M78" s="32">
        <v>2.63</v>
      </c>
      <c r="N78" s="32">
        <v>0</v>
      </c>
      <c r="O78" s="33">
        <f t="shared" si="4"/>
        <v>33.87</v>
      </c>
      <c r="P78" s="33">
        <f t="shared" si="5"/>
        <v>185.19</v>
      </c>
    </row>
    <row r="79" spans="1:16" s="34" customFormat="1" ht="11.25">
      <c r="A79" s="35">
        <v>2455</v>
      </c>
      <c r="B79" s="36">
        <v>32</v>
      </c>
      <c r="C79" s="37" t="s">
        <v>96</v>
      </c>
      <c r="D79" s="38" t="s">
        <v>20</v>
      </c>
      <c r="E79" s="36">
        <v>4</v>
      </c>
      <c r="F79" s="32">
        <v>21.89</v>
      </c>
      <c r="G79" s="32">
        <v>0.8</v>
      </c>
      <c r="H79" s="32">
        <v>2.76</v>
      </c>
      <c r="I79" s="32">
        <v>3.3499999999999996</v>
      </c>
      <c r="J79" s="33">
        <f t="shared" si="3"/>
        <v>28.800000000000004</v>
      </c>
      <c r="K79" s="32">
        <v>2.44</v>
      </c>
      <c r="L79" s="32">
        <v>0.04</v>
      </c>
      <c r="M79" s="32">
        <v>0</v>
      </c>
      <c r="N79" s="32">
        <v>0</v>
      </c>
      <c r="O79" s="33">
        <f t="shared" si="4"/>
        <v>2.48</v>
      </c>
      <c r="P79" s="33">
        <f t="shared" si="5"/>
        <v>31.280000000000005</v>
      </c>
    </row>
    <row r="80" spans="1:16" s="34" customFormat="1" ht="11.25">
      <c r="A80" s="35">
        <v>2456</v>
      </c>
      <c r="B80" s="36">
        <v>33</v>
      </c>
      <c r="C80" s="37" t="s">
        <v>97</v>
      </c>
      <c r="D80" s="38" t="s">
        <v>20</v>
      </c>
      <c r="E80" s="36">
        <v>6</v>
      </c>
      <c r="F80" s="32">
        <v>8.879999999999999</v>
      </c>
      <c r="G80" s="32">
        <v>0</v>
      </c>
      <c r="H80" s="32">
        <v>0.96</v>
      </c>
      <c r="I80" s="32">
        <v>1.71</v>
      </c>
      <c r="J80" s="33">
        <f t="shared" si="3"/>
        <v>11.55</v>
      </c>
      <c r="K80" s="32">
        <v>1.99</v>
      </c>
      <c r="L80" s="32">
        <v>0</v>
      </c>
      <c r="M80" s="32">
        <v>0.3</v>
      </c>
      <c r="N80" s="32">
        <v>0.07</v>
      </c>
      <c r="O80" s="33">
        <f t="shared" si="4"/>
        <v>2.36</v>
      </c>
      <c r="P80" s="33">
        <f t="shared" si="5"/>
        <v>13.91</v>
      </c>
    </row>
    <row r="81" spans="1:16" s="34" customFormat="1" ht="11.25">
      <c r="A81" s="35">
        <v>2427</v>
      </c>
      <c r="B81" s="36">
        <v>71</v>
      </c>
      <c r="C81" s="37" t="s">
        <v>98</v>
      </c>
      <c r="D81" s="38" t="s">
        <v>16</v>
      </c>
      <c r="E81" s="36">
        <v>5</v>
      </c>
      <c r="F81" s="32">
        <v>32.28</v>
      </c>
      <c r="G81" s="32">
        <v>5.5200000000000005</v>
      </c>
      <c r="H81" s="32">
        <v>3.98</v>
      </c>
      <c r="I81" s="32">
        <v>0</v>
      </c>
      <c r="J81" s="33">
        <f t="shared" si="3"/>
        <v>41.78</v>
      </c>
      <c r="K81" s="32">
        <v>5.05</v>
      </c>
      <c r="L81" s="32">
        <v>0.57</v>
      </c>
      <c r="M81" s="32">
        <v>0.25</v>
      </c>
      <c r="N81" s="32">
        <v>0</v>
      </c>
      <c r="O81" s="33">
        <f t="shared" si="4"/>
        <v>5.87</v>
      </c>
      <c r="P81" s="33">
        <f t="shared" si="5"/>
        <v>47.65</v>
      </c>
    </row>
    <row r="82" spans="1:16" s="34" customFormat="1" ht="11.25">
      <c r="A82" s="35">
        <v>2620</v>
      </c>
      <c r="B82" s="36">
        <v>130</v>
      </c>
      <c r="C82" s="37" t="s">
        <v>99</v>
      </c>
      <c r="D82" s="38" t="s">
        <v>26</v>
      </c>
      <c r="E82" s="36">
        <v>6</v>
      </c>
      <c r="F82" s="32">
        <v>15.45</v>
      </c>
      <c r="G82" s="32">
        <v>0.67</v>
      </c>
      <c r="H82" s="32">
        <v>0.9</v>
      </c>
      <c r="I82" s="32">
        <v>0</v>
      </c>
      <c r="J82" s="33">
        <f t="shared" si="3"/>
        <v>17.02</v>
      </c>
      <c r="K82" s="32">
        <v>3.17</v>
      </c>
      <c r="L82" s="32">
        <v>0.15</v>
      </c>
      <c r="M82" s="32">
        <v>0.43</v>
      </c>
      <c r="N82" s="32">
        <v>0</v>
      </c>
      <c r="O82" s="33">
        <f t="shared" si="4"/>
        <v>3.75</v>
      </c>
      <c r="P82" s="33">
        <f t="shared" si="5"/>
        <v>20.77</v>
      </c>
    </row>
    <row r="83" spans="1:16" s="34" customFormat="1" ht="11.25">
      <c r="A83" s="35">
        <v>2457</v>
      </c>
      <c r="B83" s="36">
        <v>34</v>
      </c>
      <c r="C83" s="37" t="s">
        <v>100</v>
      </c>
      <c r="D83" s="38" t="s">
        <v>20</v>
      </c>
      <c r="E83" s="36">
        <v>5</v>
      </c>
      <c r="F83" s="32">
        <v>36.71</v>
      </c>
      <c r="G83" s="32">
        <v>0.56</v>
      </c>
      <c r="H83" s="32">
        <v>3.65</v>
      </c>
      <c r="I83" s="32">
        <v>10.49</v>
      </c>
      <c r="J83" s="33">
        <f t="shared" si="3"/>
        <v>51.410000000000004</v>
      </c>
      <c r="K83" s="32">
        <v>4.66</v>
      </c>
      <c r="L83" s="32">
        <v>0</v>
      </c>
      <c r="M83" s="32">
        <v>2.1</v>
      </c>
      <c r="N83" s="32">
        <v>0.62</v>
      </c>
      <c r="O83" s="33">
        <f t="shared" si="4"/>
        <v>7.38</v>
      </c>
      <c r="P83" s="33">
        <f t="shared" si="5"/>
        <v>58.790000000000006</v>
      </c>
    </row>
    <row r="84" spans="1:16" s="34" customFormat="1" ht="11.25">
      <c r="A84" s="35">
        <v>2477</v>
      </c>
      <c r="B84" s="36">
        <v>116</v>
      </c>
      <c r="C84" s="37" t="s">
        <v>101</v>
      </c>
      <c r="D84" s="38" t="s">
        <v>28</v>
      </c>
      <c r="E84" s="36">
        <v>6</v>
      </c>
      <c r="F84" s="32">
        <v>30.98</v>
      </c>
      <c r="G84" s="32">
        <v>2.0999999999999996</v>
      </c>
      <c r="H84" s="32">
        <v>4.97</v>
      </c>
      <c r="I84" s="32">
        <v>0.97</v>
      </c>
      <c r="J84" s="33">
        <f t="shared" si="3"/>
        <v>39.019999999999996</v>
      </c>
      <c r="K84" s="32">
        <v>5.3</v>
      </c>
      <c r="L84" s="32">
        <v>0.05</v>
      </c>
      <c r="M84" s="32">
        <v>0.6</v>
      </c>
      <c r="N84" s="32">
        <v>0</v>
      </c>
      <c r="O84" s="33">
        <f t="shared" si="4"/>
        <v>5.949999999999999</v>
      </c>
      <c r="P84" s="33">
        <f t="shared" si="5"/>
        <v>44.97</v>
      </c>
    </row>
    <row r="85" spans="1:16" s="34" customFormat="1" ht="11.25">
      <c r="A85" s="35">
        <v>2458</v>
      </c>
      <c r="B85" s="36">
        <v>35</v>
      </c>
      <c r="C85" s="37" t="s">
        <v>102</v>
      </c>
      <c r="D85" s="38" t="s">
        <v>20</v>
      </c>
      <c r="E85" s="36">
        <v>5</v>
      </c>
      <c r="F85" s="32">
        <v>11</v>
      </c>
      <c r="G85" s="32">
        <v>2.6100000000000003</v>
      </c>
      <c r="H85" s="32">
        <v>1.19</v>
      </c>
      <c r="I85" s="32">
        <v>0.24</v>
      </c>
      <c r="J85" s="33">
        <f t="shared" si="3"/>
        <v>15.04</v>
      </c>
      <c r="K85" s="32">
        <v>2.0300000000000002</v>
      </c>
      <c r="L85" s="32">
        <v>0.2</v>
      </c>
      <c r="M85" s="32">
        <v>0.33</v>
      </c>
      <c r="N85" s="32">
        <v>0</v>
      </c>
      <c r="O85" s="33">
        <f t="shared" si="4"/>
        <v>2.5600000000000005</v>
      </c>
      <c r="P85" s="33">
        <f t="shared" si="5"/>
        <v>17.6</v>
      </c>
    </row>
    <row r="86" spans="1:16" s="34" customFormat="1" ht="11.25">
      <c r="A86" s="35">
        <v>2428</v>
      </c>
      <c r="B86" s="36">
        <v>72</v>
      </c>
      <c r="C86" s="37" t="s">
        <v>103</v>
      </c>
      <c r="D86" s="38" t="s">
        <v>16</v>
      </c>
      <c r="E86" s="36">
        <v>5</v>
      </c>
      <c r="F86" s="32">
        <v>49.32000000000001</v>
      </c>
      <c r="G86" s="32">
        <v>3.54</v>
      </c>
      <c r="H86" s="32">
        <v>7.52</v>
      </c>
      <c r="I86" s="32">
        <v>1.9</v>
      </c>
      <c r="J86" s="33">
        <f t="shared" si="3"/>
        <v>62.28000000000001</v>
      </c>
      <c r="K86" s="32">
        <v>8.370000000000001</v>
      </c>
      <c r="L86" s="32">
        <v>0.66</v>
      </c>
      <c r="M86" s="32">
        <v>0.48</v>
      </c>
      <c r="N86" s="32">
        <v>0.52</v>
      </c>
      <c r="O86" s="33">
        <f t="shared" si="4"/>
        <v>10.030000000000001</v>
      </c>
      <c r="P86" s="33">
        <f t="shared" si="5"/>
        <v>72.31</v>
      </c>
    </row>
    <row r="87" spans="1:16" s="34" customFormat="1" ht="11.25">
      <c r="A87" s="35">
        <v>2404</v>
      </c>
      <c r="B87" s="36">
        <v>77</v>
      </c>
      <c r="C87" s="37" t="s">
        <v>104</v>
      </c>
      <c r="D87" s="38" t="s">
        <v>49</v>
      </c>
      <c r="E87" s="36">
        <v>3</v>
      </c>
      <c r="F87" s="32">
        <v>46.410000000000004</v>
      </c>
      <c r="G87" s="32">
        <v>39.12</v>
      </c>
      <c r="H87" s="32">
        <v>5.31</v>
      </c>
      <c r="I87" s="32">
        <v>4.59</v>
      </c>
      <c r="J87" s="33">
        <f t="shared" si="3"/>
        <v>95.43</v>
      </c>
      <c r="K87" s="32">
        <v>8.93</v>
      </c>
      <c r="L87" s="32">
        <v>4.88</v>
      </c>
      <c r="M87" s="32">
        <v>1.06</v>
      </c>
      <c r="N87" s="32">
        <v>2.17</v>
      </c>
      <c r="O87" s="33">
        <f t="shared" si="4"/>
        <v>17.04</v>
      </c>
      <c r="P87" s="33">
        <f t="shared" si="5"/>
        <v>112.47</v>
      </c>
    </row>
    <row r="88" spans="1:16" s="34" customFormat="1" ht="11.25">
      <c r="A88" s="35">
        <v>2405</v>
      </c>
      <c r="B88" s="36">
        <v>78</v>
      </c>
      <c r="C88" s="37" t="s">
        <v>105</v>
      </c>
      <c r="D88" s="38" t="s">
        <v>49</v>
      </c>
      <c r="E88" s="36">
        <v>3</v>
      </c>
      <c r="F88" s="32">
        <v>23.5</v>
      </c>
      <c r="G88" s="32">
        <v>5.49</v>
      </c>
      <c r="H88" s="32">
        <v>3.01</v>
      </c>
      <c r="I88" s="32">
        <v>0</v>
      </c>
      <c r="J88" s="33">
        <f t="shared" si="3"/>
        <v>32</v>
      </c>
      <c r="K88" s="32">
        <v>5.499999999999999</v>
      </c>
      <c r="L88" s="32">
        <v>1.23</v>
      </c>
      <c r="M88" s="32">
        <v>0</v>
      </c>
      <c r="N88" s="32">
        <v>0</v>
      </c>
      <c r="O88" s="33">
        <f t="shared" si="4"/>
        <v>6.729999999999999</v>
      </c>
      <c r="P88" s="33">
        <f t="shared" si="5"/>
        <v>38.73</v>
      </c>
    </row>
    <row r="89" spans="1:16" s="34" customFormat="1" ht="11.25">
      <c r="A89" s="35">
        <v>2495</v>
      </c>
      <c r="B89" s="36">
        <v>102</v>
      </c>
      <c r="C89" s="37" t="s">
        <v>106</v>
      </c>
      <c r="D89" s="38" t="s">
        <v>52</v>
      </c>
      <c r="E89" s="36">
        <v>2</v>
      </c>
      <c r="F89" s="32">
        <v>69.97</v>
      </c>
      <c r="G89" s="32">
        <v>23.04</v>
      </c>
      <c r="H89" s="32">
        <v>17.85</v>
      </c>
      <c r="I89" s="32">
        <v>0</v>
      </c>
      <c r="J89" s="33">
        <f t="shared" si="3"/>
        <v>110.85999999999999</v>
      </c>
      <c r="K89" s="32">
        <v>11.540000000000001</v>
      </c>
      <c r="L89" s="32">
        <v>7.949999999999999</v>
      </c>
      <c r="M89" s="32">
        <v>8.96</v>
      </c>
      <c r="N89" s="32">
        <v>0</v>
      </c>
      <c r="O89" s="33">
        <f t="shared" si="4"/>
        <v>28.450000000000003</v>
      </c>
      <c r="P89" s="33">
        <f t="shared" si="5"/>
        <v>139.31</v>
      </c>
    </row>
    <row r="90" spans="1:16" s="34" customFormat="1" ht="11.25">
      <c r="A90" s="35">
        <v>2478</v>
      </c>
      <c r="B90" s="36">
        <v>117</v>
      </c>
      <c r="C90" s="37" t="s">
        <v>107</v>
      </c>
      <c r="D90" s="38" t="s">
        <v>28</v>
      </c>
      <c r="E90" s="36">
        <v>4</v>
      </c>
      <c r="F90" s="32">
        <v>34.91</v>
      </c>
      <c r="G90" s="32">
        <v>0.89</v>
      </c>
      <c r="H90" s="32">
        <v>1.96</v>
      </c>
      <c r="I90" s="32">
        <v>2.28</v>
      </c>
      <c r="J90" s="33">
        <f t="shared" si="3"/>
        <v>40.04</v>
      </c>
      <c r="K90" s="32">
        <v>8.02</v>
      </c>
      <c r="L90" s="32">
        <v>0.35</v>
      </c>
      <c r="M90" s="32">
        <v>0.2</v>
      </c>
      <c r="N90" s="32">
        <v>0.24</v>
      </c>
      <c r="O90" s="33">
        <f t="shared" si="4"/>
        <v>8.809999999999999</v>
      </c>
      <c r="P90" s="33">
        <f t="shared" si="5"/>
        <v>48.849999999999994</v>
      </c>
    </row>
    <row r="91" spans="1:16" s="34" customFormat="1" ht="11.25">
      <c r="A91" s="35">
        <v>2621</v>
      </c>
      <c r="B91" s="36">
        <v>131</v>
      </c>
      <c r="C91" s="37" t="s">
        <v>108</v>
      </c>
      <c r="D91" s="38" t="s">
        <v>26</v>
      </c>
      <c r="E91" s="36">
        <v>5</v>
      </c>
      <c r="F91" s="32">
        <v>47.33</v>
      </c>
      <c r="G91" s="32">
        <v>8.34</v>
      </c>
      <c r="H91" s="32">
        <v>3.97</v>
      </c>
      <c r="I91" s="32">
        <v>0.34</v>
      </c>
      <c r="J91" s="33">
        <f t="shared" si="3"/>
        <v>59.980000000000004</v>
      </c>
      <c r="K91" s="32">
        <v>14.44</v>
      </c>
      <c r="L91" s="32">
        <v>1.58</v>
      </c>
      <c r="M91" s="32">
        <v>0.71</v>
      </c>
      <c r="N91" s="32">
        <v>0.46</v>
      </c>
      <c r="O91" s="33">
        <f t="shared" si="4"/>
        <v>17.19</v>
      </c>
      <c r="P91" s="33">
        <f t="shared" si="5"/>
        <v>77.17</v>
      </c>
    </row>
    <row r="92" spans="1:16" s="34" customFormat="1" ht="11.25">
      <c r="A92" s="35">
        <v>2406</v>
      </c>
      <c r="B92" s="36">
        <v>79</v>
      </c>
      <c r="C92" s="37" t="s">
        <v>109</v>
      </c>
      <c r="D92" s="38" t="s">
        <v>49</v>
      </c>
      <c r="E92" s="36">
        <v>3</v>
      </c>
      <c r="F92" s="32">
        <v>43.46000000000001</v>
      </c>
      <c r="G92" s="32">
        <v>28.47</v>
      </c>
      <c r="H92" s="32">
        <v>3.35</v>
      </c>
      <c r="I92" s="32">
        <v>0</v>
      </c>
      <c r="J92" s="33">
        <f t="shared" si="3"/>
        <v>75.28</v>
      </c>
      <c r="K92" s="32">
        <v>9.459999999999999</v>
      </c>
      <c r="L92" s="32">
        <v>14.14</v>
      </c>
      <c r="M92" s="32">
        <v>2.61</v>
      </c>
      <c r="N92" s="32">
        <v>0</v>
      </c>
      <c r="O92" s="33">
        <f t="shared" si="4"/>
        <v>26.21</v>
      </c>
      <c r="P92" s="33">
        <f t="shared" si="5"/>
        <v>101.49000000000001</v>
      </c>
    </row>
    <row r="93" spans="1:16" s="34" customFormat="1" ht="11.25">
      <c r="A93" s="35">
        <v>2553</v>
      </c>
      <c r="B93" s="36">
        <v>14</v>
      </c>
      <c r="C93" s="37" t="s">
        <v>110</v>
      </c>
      <c r="D93" s="38" t="s">
        <v>23</v>
      </c>
      <c r="E93" s="36">
        <v>4</v>
      </c>
      <c r="F93" s="32">
        <v>42.76</v>
      </c>
      <c r="G93" s="32">
        <v>0.98</v>
      </c>
      <c r="H93" s="32">
        <v>3.26</v>
      </c>
      <c r="I93" s="32">
        <v>1.15</v>
      </c>
      <c r="J93" s="33">
        <f t="shared" si="3"/>
        <v>48.14999999999999</v>
      </c>
      <c r="K93" s="32">
        <v>5.17</v>
      </c>
      <c r="L93" s="32">
        <v>0</v>
      </c>
      <c r="M93" s="32">
        <v>0</v>
      </c>
      <c r="N93" s="32">
        <v>0.04</v>
      </c>
      <c r="O93" s="33">
        <f t="shared" si="4"/>
        <v>5.21</v>
      </c>
      <c r="P93" s="33">
        <f t="shared" si="5"/>
        <v>53.35999999999999</v>
      </c>
    </row>
    <row r="94" spans="1:16" s="34" customFormat="1" ht="11.25">
      <c r="A94" s="35">
        <v>2528</v>
      </c>
      <c r="B94" s="36">
        <v>58</v>
      </c>
      <c r="C94" s="37" t="s">
        <v>111</v>
      </c>
      <c r="D94" s="38" t="s">
        <v>18</v>
      </c>
      <c r="E94" s="36">
        <v>4</v>
      </c>
      <c r="F94" s="32">
        <v>30.61</v>
      </c>
      <c r="G94" s="32">
        <v>6.4399999999999995</v>
      </c>
      <c r="H94" s="32">
        <v>9.23</v>
      </c>
      <c r="I94" s="32">
        <v>0</v>
      </c>
      <c r="J94" s="33">
        <f t="shared" si="3"/>
        <v>46.28</v>
      </c>
      <c r="K94" s="32">
        <v>2.64</v>
      </c>
      <c r="L94" s="32">
        <v>0.11</v>
      </c>
      <c r="M94" s="32">
        <v>0.05</v>
      </c>
      <c r="N94" s="32">
        <v>0</v>
      </c>
      <c r="O94" s="33">
        <f t="shared" si="4"/>
        <v>2.8</v>
      </c>
      <c r="P94" s="33">
        <f t="shared" si="5"/>
        <v>49.08</v>
      </c>
    </row>
    <row r="95" spans="1:16" s="34" customFormat="1" ht="11.25">
      <c r="A95" s="35">
        <v>2497</v>
      </c>
      <c r="B95" s="36">
        <v>104</v>
      </c>
      <c r="C95" s="37" t="s">
        <v>112</v>
      </c>
      <c r="D95" s="38" t="s">
        <v>52</v>
      </c>
      <c r="E95" s="36">
        <v>4</v>
      </c>
      <c r="F95" s="32">
        <v>40.54</v>
      </c>
      <c r="G95" s="32">
        <v>7.970000000000001</v>
      </c>
      <c r="H95" s="32">
        <v>7.72</v>
      </c>
      <c r="I95" s="32">
        <v>0.79</v>
      </c>
      <c r="J95" s="33">
        <f t="shared" si="3"/>
        <v>57.019999999999996</v>
      </c>
      <c r="K95" s="32">
        <v>5.65</v>
      </c>
      <c r="L95" s="32">
        <v>0.94</v>
      </c>
      <c r="M95" s="32">
        <v>1.83</v>
      </c>
      <c r="N95" s="32">
        <v>0</v>
      </c>
      <c r="O95" s="33">
        <f t="shared" si="4"/>
        <v>8.42</v>
      </c>
      <c r="P95" s="33">
        <f t="shared" si="5"/>
        <v>65.44</v>
      </c>
    </row>
    <row r="96" spans="1:16" s="34" customFormat="1" ht="11.25">
      <c r="A96" s="35">
        <v>2529</v>
      </c>
      <c r="B96" s="36">
        <v>59</v>
      </c>
      <c r="C96" s="37" t="s">
        <v>113</v>
      </c>
      <c r="D96" s="38" t="s">
        <v>18</v>
      </c>
      <c r="E96" s="36">
        <v>4</v>
      </c>
      <c r="F96" s="32">
        <v>19.11</v>
      </c>
      <c r="G96" s="32">
        <v>1.15</v>
      </c>
      <c r="H96" s="32">
        <v>2.04</v>
      </c>
      <c r="I96" s="32">
        <v>0</v>
      </c>
      <c r="J96" s="33">
        <f t="shared" si="3"/>
        <v>22.299999999999997</v>
      </c>
      <c r="K96" s="32">
        <v>3.46</v>
      </c>
      <c r="L96" s="32">
        <v>0</v>
      </c>
      <c r="M96" s="32">
        <v>0.28</v>
      </c>
      <c r="N96" s="32">
        <v>0</v>
      </c>
      <c r="O96" s="33">
        <f t="shared" si="4"/>
        <v>3.74</v>
      </c>
      <c r="P96" s="33">
        <f t="shared" si="5"/>
        <v>26.04</v>
      </c>
    </row>
    <row r="97" spans="1:16" s="34" customFormat="1" ht="11.25">
      <c r="A97" s="35">
        <v>2407</v>
      </c>
      <c r="B97" s="36">
        <v>80</v>
      </c>
      <c r="C97" s="37" t="s">
        <v>114</v>
      </c>
      <c r="D97" s="38" t="s">
        <v>49</v>
      </c>
      <c r="E97" s="36">
        <v>1</v>
      </c>
      <c r="F97" s="32">
        <v>96.92</v>
      </c>
      <c r="G97" s="32">
        <v>88.57</v>
      </c>
      <c r="H97" s="32">
        <v>13.45</v>
      </c>
      <c r="I97" s="32">
        <v>4.51</v>
      </c>
      <c r="J97" s="33">
        <f t="shared" si="3"/>
        <v>203.45</v>
      </c>
      <c r="K97" s="32">
        <v>9.44</v>
      </c>
      <c r="L97" s="32">
        <v>25.95</v>
      </c>
      <c r="M97" s="32">
        <v>2.67</v>
      </c>
      <c r="N97" s="32">
        <v>2.62</v>
      </c>
      <c r="O97" s="33">
        <f t="shared" si="4"/>
        <v>40.68</v>
      </c>
      <c r="P97" s="33">
        <f t="shared" si="5"/>
        <v>244.13</v>
      </c>
    </row>
    <row r="98" spans="1:16" ht="11.25">
      <c r="A98" s="39">
        <v>2581</v>
      </c>
      <c r="B98" s="40">
        <v>92</v>
      </c>
      <c r="C98" s="41" t="s">
        <v>115</v>
      </c>
      <c r="D98" s="43" t="s">
        <v>37</v>
      </c>
      <c r="E98" s="40">
        <v>1</v>
      </c>
      <c r="F98" s="32">
        <v>187.99</v>
      </c>
      <c r="G98" s="32">
        <v>68.41</v>
      </c>
      <c r="H98" s="32">
        <v>45.92</v>
      </c>
      <c r="I98" s="32">
        <v>10.05</v>
      </c>
      <c r="J98" s="33">
        <f t="shared" si="3"/>
        <v>312.37</v>
      </c>
      <c r="K98" s="32">
        <v>23.57</v>
      </c>
      <c r="L98" s="32">
        <v>1.6099999999999999</v>
      </c>
      <c r="M98" s="32">
        <v>1.61</v>
      </c>
      <c r="N98" s="32">
        <v>31.99</v>
      </c>
      <c r="O98" s="33">
        <f t="shared" si="4"/>
        <v>58.78</v>
      </c>
      <c r="P98" s="33">
        <f t="shared" si="5"/>
        <v>371.15</v>
      </c>
    </row>
    <row r="99" spans="1:16" s="34" customFormat="1" ht="11.25">
      <c r="A99" s="35">
        <v>2530</v>
      </c>
      <c r="B99" s="36">
        <v>60</v>
      </c>
      <c r="C99" s="37" t="s">
        <v>116</v>
      </c>
      <c r="D99" s="38" t="s">
        <v>18</v>
      </c>
      <c r="E99" s="36">
        <v>3</v>
      </c>
      <c r="F99" s="32">
        <v>44.38999999999999</v>
      </c>
      <c r="G99" s="32">
        <v>6.26</v>
      </c>
      <c r="H99" s="32">
        <v>2.61</v>
      </c>
      <c r="I99" s="32">
        <v>0</v>
      </c>
      <c r="J99" s="33">
        <f t="shared" si="3"/>
        <v>53.25999999999999</v>
      </c>
      <c r="K99" s="32">
        <v>6.84</v>
      </c>
      <c r="L99" s="32">
        <v>2.78</v>
      </c>
      <c r="M99" s="32">
        <v>0.72</v>
      </c>
      <c r="N99" s="32">
        <v>0</v>
      </c>
      <c r="O99" s="33">
        <f t="shared" si="4"/>
        <v>10.34</v>
      </c>
      <c r="P99" s="33">
        <f t="shared" si="5"/>
        <v>63.599999999999994</v>
      </c>
    </row>
    <row r="100" spans="1:16" ht="11.25">
      <c r="A100" s="39">
        <v>2582</v>
      </c>
      <c r="B100" s="40">
        <v>93</v>
      </c>
      <c r="C100" s="41" t="s">
        <v>117</v>
      </c>
      <c r="D100" s="43" t="s">
        <v>37</v>
      </c>
      <c r="E100" s="40">
        <v>2</v>
      </c>
      <c r="F100" s="32">
        <v>23.55</v>
      </c>
      <c r="G100" s="32">
        <v>25.509999999999998</v>
      </c>
      <c r="H100" s="32">
        <v>0.84</v>
      </c>
      <c r="I100" s="32">
        <v>0</v>
      </c>
      <c r="J100" s="33">
        <f t="shared" si="3"/>
        <v>49.900000000000006</v>
      </c>
      <c r="K100" s="32">
        <v>5.9</v>
      </c>
      <c r="L100" s="32">
        <v>9.04</v>
      </c>
      <c r="M100" s="32">
        <v>1.92</v>
      </c>
      <c r="N100" s="32">
        <v>0</v>
      </c>
      <c r="O100" s="33">
        <f t="shared" si="4"/>
        <v>16.86</v>
      </c>
      <c r="P100" s="33">
        <f t="shared" si="5"/>
        <v>66.76</v>
      </c>
    </row>
    <row r="101" spans="1:16" s="34" customFormat="1" ht="11.25">
      <c r="A101" s="35">
        <v>2554</v>
      </c>
      <c r="B101" s="36">
        <v>15</v>
      </c>
      <c r="C101" s="37" t="s">
        <v>118</v>
      </c>
      <c r="D101" s="38" t="s">
        <v>23</v>
      </c>
      <c r="E101" s="36">
        <v>4</v>
      </c>
      <c r="F101" s="32">
        <v>57.88</v>
      </c>
      <c r="G101" s="32">
        <v>18.759999999999998</v>
      </c>
      <c r="H101" s="32">
        <v>5.05</v>
      </c>
      <c r="I101" s="32">
        <v>0</v>
      </c>
      <c r="J101" s="33">
        <f t="shared" si="3"/>
        <v>81.69</v>
      </c>
      <c r="K101" s="32">
        <v>6.76</v>
      </c>
      <c r="L101" s="32">
        <v>0.8</v>
      </c>
      <c r="M101" s="32">
        <v>0.81</v>
      </c>
      <c r="N101" s="32">
        <v>0</v>
      </c>
      <c r="O101" s="33">
        <f t="shared" si="4"/>
        <v>8.37</v>
      </c>
      <c r="P101" s="33">
        <f t="shared" si="5"/>
        <v>90.06</v>
      </c>
    </row>
    <row r="102" spans="1:16" s="34" customFormat="1" ht="11.25">
      <c r="A102" s="35">
        <v>2479</v>
      </c>
      <c r="B102" s="36">
        <v>118</v>
      </c>
      <c r="C102" s="37" t="s">
        <v>119</v>
      </c>
      <c r="D102" s="38" t="s">
        <v>28</v>
      </c>
      <c r="E102" s="36">
        <v>4</v>
      </c>
      <c r="F102" s="32">
        <v>31.5</v>
      </c>
      <c r="G102" s="32">
        <v>0.6</v>
      </c>
      <c r="H102" s="32">
        <v>4.02</v>
      </c>
      <c r="I102" s="32">
        <v>2.33</v>
      </c>
      <c r="J102" s="33">
        <f t="shared" si="3"/>
        <v>38.45</v>
      </c>
      <c r="K102" s="32">
        <v>6.8</v>
      </c>
      <c r="L102" s="32">
        <v>0</v>
      </c>
      <c r="M102" s="32">
        <v>0.01</v>
      </c>
      <c r="N102" s="32">
        <v>0.79</v>
      </c>
      <c r="O102" s="33">
        <f t="shared" si="4"/>
        <v>7.6</v>
      </c>
      <c r="P102" s="33">
        <f t="shared" si="5"/>
        <v>46.050000000000004</v>
      </c>
    </row>
    <row r="103" spans="1:16" s="34" customFormat="1" ht="11.25">
      <c r="A103" s="35">
        <v>2498</v>
      </c>
      <c r="B103" s="36">
        <v>105</v>
      </c>
      <c r="C103" s="37" t="s">
        <v>120</v>
      </c>
      <c r="D103" s="38" t="s">
        <v>52</v>
      </c>
      <c r="E103" s="36">
        <v>6</v>
      </c>
      <c r="F103" s="32">
        <v>2.48</v>
      </c>
      <c r="G103" s="32">
        <v>0</v>
      </c>
      <c r="H103" s="32">
        <v>0.04</v>
      </c>
      <c r="I103" s="32">
        <v>0</v>
      </c>
      <c r="J103" s="33">
        <f t="shared" si="3"/>
        <v>2.52</v>
      </c>
      <c r="K103" s="32">
        <v>0.7</v>
      </c>
      <c r="L103" s="32">
        <v>0</v>
      </c>
      <c r="M103" s="32">
        <v>0.16</v>
      </c>
      <c r="N103" s="32">
        <v>0</v>
      </c>
      <c r="O103" s="33">
        <f t="shared" si="4"/>
        <v>0.86</v>
      </c>
      <c r="P103" s="33">
        <f t="shared" si="5"/>
        <v>3.38</v>
      </c>
    </row>
    <row r="104" spans="1:16" s="34" customFormat="1" ht="11.25">
      <c r="A104" s="35">
        <v>2555</v>
      </c>
      <c r="B104" s="36">
        <v>16</v>
      </c>
      <c r="C104" s="37" t="s">
        <v>121</v>
      </c>
      <c r="D104" s="38" t="s">
        <v>23</v>
      </c>
      <c r="E104" s="36">
        <v>4</v>
      </c>
      <c r="F104" s="32">
        <v>35.46000000000001</v>
      </c>
      <c r="G104" s="32">
        <v>3.6700000000000004</v>
      </c>
      <c r="H104" s="32">
        <v>3.73</v>
      </c>
      <c r="I104" s="32">
        <v>2.9699999999999998</v>
      </c>
      <c r="J104" s="33">
        <f t="shared" si="3"/>
        <v>45.830000000000005</v>
      </c>
      <c r="K104" s="32">
        <v>4.27</v>
      </c>
      <c r="L104" s="32">
        <v>0.2</v>
      </c>
      <c r="M104" s="32">
        <v>0.09</v>
      </c>
      <c r="N104" s="32">
        <v>0.8</v>
      </c>
      <c r="O104" s="33">
        <f t="shared" si="4"/>
        <v>5.359999999999999</v>
      </c>
      <c r="P104" s="33">
        <f t="shared" si="5"/>
        <v>51.190000000000005</v>
      </c>
    </row>
    <row r="105" spans="1:16" s="34" customFormat="1" ht="11.25">
      <c r="A105" s="35">
        <v>2461</v>
      </c>
      <c r="B105" s="36">
        <v>38</v>
      </c>
      <c r="C105" s="37" t="s">
        <v>122</v>
      </c>
      <c r="D105" s="38" t="s">
        <v>20</v>
      </c>
      <c r="E105" s="36">
        <v>5</v>
      </c>
      <c r="F105" s="32">
        <v>25.28</v>
      </c>
      <c r="G105" s="32">
        <v>3.03</v>
      </c>
      <c r="H105" s="32">
        <v>2.75</v>
      </c>
      <c r="I105" s="32">
        <v>0</v>
      </c>
      <c r="J105" s="33">
        <f t="shared" si="3"/>
        <v>31.060000000000002</v>
      </c>
      <c r="K105" s="32">
        <v>2.19</v>
      </c>
      <c r="L105" s="32">
        <v>0.9</v>
      </c>
      <c r="M105" s="32">
        <v>1.99</v>
      </c>
      <c r="N105" s="32">
        <v>0</v>
      </c>
      <c r="O105" s="33">
        <f t="shared" si="4"/>
        <v>5.08</v>
      </c>
      <c r="P105" s="33">
        <f t="shared" si="5"/>
        <v>36.14</v>
      </c>
    </row>
    <row r="106" spans="1:16" ht="11.25">
      <c r="A106" s="39">
        <v>2583</v>
      </c>
      <c r="B106" s="40">
        <v>94</v>
      </c>
      <c r="C106" s="41" t="s">
        <v>123</v>
      </c>
      <c r="D106" s="43" t="s">
        <v>37</v>
      </c>
      <c r="E106" s="40">
        <v>2</v>
      </c>
      <c r="F106" s="32">
        <v>90.8</v>
      </c>
      <c r="G106" s="32">
        <v>19.580000000000002</v>
      </c>
      <c r="H106" s="32">
        <v>20.48</v>
      </c>
      <c r="I106" s="32">
        <v>1.28</v>
      </c>
      <c r="J106" s="33">
        <f t="shared" si="3"/>
        <v>132.14</v>
      </c>
      <c r="K106" s="32">
        <v>7.260000000000001</v>
      </c>
      <c r="L106" s="32">
        <v>2.32</v>
      </c>
      <c r="M106" s="32">
        <v>0.64</v>
      </c>
      <c r="N106" s="32">
        <v>0</v>
      </c>
      <c r="O106" s="33">
        <f t="shared" si="4"/>
        <v>10.22</v>
      </c>
      <c r="P106" s="33">
        <f t="shared" si="5"/>
        <v>142.35999999999999</v>
      </c>
    </row>
    <row r="107" spans="1:16" s="34" customFormat="1" ht="11.25">
      <c r="A107" s="35">
        <v>2480</v>
      </c>
      <c r="B107" s="36">
        <v>119</v>
      </c>
      <c r="C107" s="37" t="s">
        <v>124</v>
      </c>
      <c r="D107" s="38" t="s">
        <v>28</v>
      </c>
      <c r="E107" s="36">
        <v>4</v>
      </c>
      <c r="F107" s="32">
        <v>26.299999999999997</v>
      </c>
      <c r="G107" s="32">
        <v>1.88</v>
      </c>
      <c r="H107" s="32">
        <v>2.29</v>
      </c>
      <c r="I107" s="32">
        <v>1.99</v>
      </c>
      <c r="J107" s="33">
        <f t="shared" si="3"/>
        <v>32.459999999999994</v>
      </c>
      <c r="K107" s="32">
        <v>8.92</v>
      </c>
      <c r="L107" s="32">
        <v>0.63</v>
      </c>
      <c r="M107" s="32">
        <v>1.22</v>
      </c>
      <c r="N107" s="32">
        <v>0.12</v>
      </c>
      <c r="O107" s="33">
        <f t="shared" si="4"/>
        <v>10.89</v>
      </c>
      <c r="P107" s="33">
        <f t="shared" si="5"/>
        <v>43.349999999999994</v>
      </c>
    </row>
    <row r="108" spans="1:16" s="34" customFormat="1" ht="11.25">
      <c r="A108" s="35">
        <v>2556</v>
      </c>
      <c r="B108" s="36">
        <v>17</v>
      </c>
      <c r="C108" s="37" t="s">
        <v>125</v>
      </c>
      <c r="D108" s="38" t="s">
        <v>23</v>
      </c>
      <c r="E108" s="36">
        <v>3</v>
      </c>
      <c r="F108" s="32">
        <v>67.41</v>
      </c>
      <c r="G108" s="32">
        <v>23.09</v>
      </c>
      <c r="H108" s="32">
        <v>9.55</v>
      </c>
      <c r="I108" s="32">
        <v>4.08</v>
      </c>
      <c r="J108" s="33">
        <f t="shared" si="3"/>
        <v>104.13</v>
      </c>
      <c r="K108" s="32">
        <v>10.309999999999999</v>
      </c>
      <c r="L108" s="32">
        <v>4.34</v>
      </c>
      <c r="M108" s="32">
        <v>0.34</v>
      </c>
      <c r="N108" s="32">
        <v>0.06</v>
      </c>
      <c r="O108" s="33">
        <f t="shared" si="4"/>
        <v>15.049999999999999</v>
      </c>
      <c r="P108" s="33">
        <f t="shared" si="5"/>
        <v>119.17999999999999</v>
      </c>
    </row>
    <row r="109" spans="1:16" s="34" customFormat="1" ht="11.25">
      <c r="A109" s="35">
        <v>2601</v>
      </c>
      <c r="B109" s="36">
        <v>1</v>
      </c>
      <c r="C109" s="37" t="s">
        <v>126</v>
      </c>
      <c r="D109" s="38" t="s">
        <v>127</v>
      </c>
      <c r="E109" s="36">
        <v>1</v>
      </c>
      <c r="F109" s="32">
        <v>249.39999999999998</v>
      </c>
      <c r="G109" s="32">
        <v>22.29</v>
      </c>
      <c r="H109" s="32">
        <v>68.81</v>
      </c>
      <c r="I109" s="32">
        <v>0</v>
      </c>
      <c r="J109" s="33">
        <f t="shared" si="3"/>
        <v>340.5</v>
      </c>
      <c r="K109" s="32">
        <v>26.450000000000003</v>
      </c>
      <c r="L109" s="32">
        <v>1.74</v>
      </c>
      <c r="M109" s="32">
        <v>15.01</v>
      </c>
      <c r="N109" s="32">
        <v>0</v>
      </c>
      <c r="O109" s="33">
        <f t="shared" si="4"/>
        <v>43.2</v>
      </c>
      <c r="P109" s="33">
        <f t="shared" si="5"/>
        <v>383.7</v>
      </c>
    </row>
    <row r="110" spans="1:16" ht="11.25">
      <c r="A110" s="39">
        <v>2584</v>
      </c>
      <c r="B110" s="40">
        <v>95</v>
      </c>
      <c r="C110" s="41" t="s">
        <v>128</v>
      </c>
      <c r="D110" s="43" t="s">
        <v>37</v>
      </c>
      <c r="E110" s="40">
        <v>2</v>
      </c>
      <c r="F110" s="32">
        <v>36.099999999999994</v>
      </c>
      <c r="G110" s="32">
        <v>0</v>
      </c>
      <c r="H110" s="32">
        <v>3.63</v>
      </c>
      <c r="I110" s="32">
        <v>2.2800000000000002</v>
      </c>
      <c r="J110" s="33">
        <f t="shared" si="3"/>
        <v>42.01</v>
      </c>
      <c r="K110" s="32">
        <v>3.49</v>
      </c>
      <c r="L110" s="32">
        <v>0</v>
      </c>
      <c r="M110" s="32">
        <v>0</v>
      </c>
      <c r="N110" s="32">
        <v>0.01</v>
      </c>
      <c r="O110" s="33">
        <f t="shared" si="4"/>
        <v>3.5</v>
      </c>
      <c r="P110" s="33">
        <f t="shared" si="5"/>
        <v>45.51</v>
      </c>
    </row>
    <row r="111" spans="1:16" s="34" customFormat="1" ht="11.25">
      <c r="A111" s="35">
        <v>2499</v>
      </c>
      <c r="B111" s="36">
        <v>106</v>
      </c>
      <c r="C111" s="37" t="s">
        <v>129</v>
      </c>
      <c r="D111" s="38" t="s">
        <v>52</v>
      </c>
      <c r="E111" s="36">
        <v>4</v>
      </c>
      <c r="F111" s="32">
        <v>27.14</v>
      </c>
      <c r="G111" s="32">
        <v>0</v>
      </c>
      <c r="H111" s="32">
        <v>2.64</v>
      </c>
      <c r="I111" s="32">
        <v>0</v>
      </c>
      <c r="J111" s="33">
        <f t="shared" si="3"/>
        <v>29.78</v>
      </c>
      <c r="K111" s="32">
        <v>6.8999999999999995</v>
      </c>
      <c r="L111" s="32">
        <v>0</v>
      </c>
      <c r="M111" s="32">
        <v>0.21</v>
      </c>
      <c r="N111" s="32">
        <v>0</v>
      </c>
      <c r="O111" s="33">
        <f t="shared" si="4"/>
        <v>7.109999999999999</v>
      </c>
      <c r="P111" s="33">
        <f t="shared" si="5"/>
        <v>36.89</v>
      </c>
    </row>
    <row r="112" spans="1:16" s="34" customFormat="1" ht="11.25">
      <c r="A112" s="35">
        <v>2532</v>
      </c>
      <c r="B112" s="36">
        <v>62</v>
      </c>
      <c r="C112" s="37" t="s">
        <v>130</v>
      </c>
      <c r="D112" s="38" t="s">
        <v>18</v>
      </c>
      <c r="E112" s="36">
        <v>3</v>
      </c>
      <c r="F112" s="32">
        <v>64.82000000000001</v>
      </c>
      <c r="G112" s="32">
        <v>21.419999999999998</v>
      </c>
      <c r="H112" s="32">
        <v>13.66</v>
      </c>
      <c r="I112" s="32">
        <v>0</v>
      </c>
      <c r="J112" s="33">
        <f t="shared" si="3"/>
        <v>99.9</v>
      </c>
      <c r="K112" s="32">
        <v>7.13</v>
      </c>
      <c r="L112" s="32">
        <v>3.06</v>
      </c>
      <c r="M112" s="32">
        <v>0.74</v>
      </c>
      <c r="N112" s="32">
        <v>0</v>
      </c>
      <c r="O112" s="33">
        <f t="shared" si="4"/>
        <v>10.93</v>
      </c>
      <c r="P112" s="33">
        <f t="shared" si="5"/>
        <v>110.83000000000001</v>
      </c>
    </row>
    <row r="113" spans="1:16" s="34" customFormat="1" ht="11.25">
      <c r="A113" s="35">
        <v>2500</v>
      </c>
      <c r="B113" s="36">
        <v>107</v>
      </c>
      <c r="C113" s="37" t="s">
        <v>131</v>
      </c>
      <c r="D113" s="38" t="s">
        <v>52</v>
      </c>
      <c r="E113" s="36">
        <v>2</v>
      </c>
      <c r="F113" s="32">
        <v>87.84000000000002</v>
      </c>
      <c r="G113" s="32">
        <v>25.439999999999998</v>
      </c>
      <c r="H113" s="32">
        <v>18.37</v>
      </c>
      <c r="I113" s="32">
        <v>2.8200000000000003</v>
      </c>
      <c r="J113" s="33">
        <f t="shared" si="3"/>
        <v>134.47</v>
      </c>
      <c r="K113" s="32">
        <v>15.37</v>
      </c>
      <c r="L113" s="32">
        <v>4.86</v>
      </c>
      <c r="M113" s="32">
        <v>3.53</v>
      </c>
      <c r="N113" s="32">
        <v>0.5</v>
      </c>
      <c r="O113" s="33">
        <f t="shared" si="4"/>
        <v>24.26</v>
      </c>
      <c r="P113" s="33">
        <f t="shared" si="5"/>
        <v>158.73</v>
      </c>
    </row>
    <row r="114" spans="1:16" s="34" customFormat="1" ht="11.25">
      <c r="A114" s="35">
        <v>2462</v>
      </c>
      <c r="B114" s="36">
        <v>39</v>
      </c>
      <c r="C114" s="37" t="s">
        <v>132</v>
      </c>
      <c r="D114" s="38" t="s">
        <v>20</v>
      </c>
      <c r="E114" s="36">
        <v>6</v>
      </c>
      <c r="F114" s="32">
        <v>6.09</v>
      </c>
      <c r="G114" s="32">
        <v>0</v>
      </c>
      <c r="H114" s="32">
        <v>0.22</v>
      </c>
      <c r="I114" s="32">
        <v>0</v>
      </c>
      <c r="J114" s="33">
        <f t="shared" si="3"/>
        <v>6.31</v>
      </c>
      <c r="K114" s="32">
        <v>0.7300000000000001</v>
      </c>
      <c r="L114" s="32">
        <v>0</v>
      </c>
      <c r="M114" s="32">
        <v>0</v>
      </c>
      <c r="N114" s="32">
        <v>0</v>
      </c>
      <c r="O114" s="33">
        <f t="shared" si="4"/>
        <v>0.7300000000000001</v>
      </c>
      <c r="P114" s="33">
        <f t="shared" si="5"/>
        <v>7.04</v>
      </c>
    </row>
    <row r="115" spans="1:16" s="34" customFormat="1" ht="11.25">
      <c r="A115" s="35">
        <v>2463</v>
      </c>
      <c r="B115" s="36">
        <v>40</v>
      </c>
      <c r="C115" s="37" t="s">
        <v>133</v>
      </c>
      <c r="D115" s="38" t="s">
        <v>20</v>
      </c>
      <c r="E115" s="36">
        <v>6</v>
      </c>
      <c r="F115" s="32">
        <v>4.83</v>
      </c>
      <c r="G115" s="32">
        <v>0.69</v>
      </c>
      <c r="H115" s="32">
        <v>0</v>
      </c>
      <c r="I115" s="32">
        <v>0.46</v>
      </c>
      <c r="J115" s="33">
        <f t="shared" si="3"/>
        <v>5.9799999999999995</v>
      </c>
      <c r="K115" s="32">
        <v>0.45999999999999996</v>
      </c>
      <c r="L115" s="32">
        <v>0</v>
      </c>
      <c r="M115" s="32">
        <v>0</v>
      </c>
      <c r="N115" s="32">
        <v>0</v>
      </c>
      <c r="O115" s="33">
        <f t="shared" si="4"/>
        <v>0.45999999999999996</v>
      </c>
      <c r="P115" s="33">
        <f t="shared" si="5"/>
        <v>6.4399999999999995</v>
      </c>
    </row>
    <row r="116" spans="1:16" ht="11.25">
      <c r="A116" s="39">
        <v>2585</v>
      </c>
      <c r="B116" s="40">
        <v>96</v>
      </c>
      <c r="C116" s="41" t="s">
        <v>134</v>
      </c>
      <c r="D116" s="43" t="s">
        <v>37</v>
      </c>
      <c r="E116" s="40">
        <v>6</v>
      </c>
      <c r="F116" s="32">
        <v>18.740000000000002</v>
      </c>
      <c r="G116" s="32">
        <v>3.1100000000000003</v>
      </c>
      <c r="H116" s="32">
        <v>2.55</v>
      </c>
      <c r="I116" s="32">
        <v>0.01</v>
      </c>
      <c r="J116" s="33">
        <f t="shared" si="3"/>
        <v>24.410000000000004</v>
      </c>
      <c r="K116" s="32">
        <v>2.7399999999999998</v>
      </c>
      <c r="L116" s="32">
        <v>2.47</v>
      </c>
      <c r="M116" s="32">
        <v>0.17</v>
      </c>
      <c r="N116" s="32">
        <v>0.21</v>
      </c>
      <c r="O116" s="33">
        <f t="shared" si="4"/>
        <v>5.59</v>
      </c>
      <c r="P116" s="33">
        <f t="shared" si="5"/>
        <v>30.000000000000004</v>
      </c>
    </row>
    <row r="117" spans="1:16" ht="11.25">
      <c r="A117" s="39">
        <v>2586</v>
      </c>
      <c r="B117" s="40">
        <v>97</v>
      </c>
      <c r="C117" s="41" t="s">
        <v>135</v>
      </c>
      <c r="D117" s="43" t="s">
        <v>37</v>
      </c>
      <c r="E117" s="40">
        <v>2</v>
      </c>
      <c r="F117" s="32">
        <v>88.83</v>
      </c>
      <c r="G117" s="32">
        <v>20.87</v>
      </c>
      <c r="H117" s="32">
        <v>11.1</v>
      </c>
      <c r="I117" s="32">
        <v>0.49</v>
      </c>
      <c r="J117" s="33">
        <f t="shared" si="3"/>
        <v>121.28999999999999</v>
      </c>
      <c r="K117" s="32">
        <v>13.329999999999998</v>
      </c>
      <c r="L117" s="32">
        <v>3.71</v>
      </c>
      <c r="M117" s="32">
        <v>2.44</v>
      </c>
      <c r="N117" s="32">
        <v>0</v>
      </c>
      <c r="O117" s="33">
        <f t="shared" si="4"/>
        <v>19.48</v>
      </c>
      <c r="P117" s="33">
        <f t="shared" si="5"/>
        <v>140.76999999999998</v>
      </c>
    </row>
    <row r="118" spans="1:16" s="34" customFormat="1" ht="11.25">
      <c r="A118" s="35">
        <v>2429</v>
      </c>
      <c r="B118" s="36">
        <v>73</v>
      </c>
      <c r="C118" s="37" t="s">
        <v>136</v>
      </c>
      <c r="D118" s="38" t="s">
        <v>16</v>
      </c>
      <c r="E118" s="36">
        <v>5</v>
      </c>
      <c r="F118" s="32">
        <v>26.409999999999997</v>
      </c>
      <c r="G118" s="32">
        <v>5.78</v>
      </c>
      <c r="H118" s="32">
        <v>4.760000000000001</v>
      </c>
      <c r="I118" s="32">
        <v>0.75</v>
      </c>
      <c r="J118" s="33">
        <f t="shared" si="3"/>
        <v>37.699999999999996</v>
      </c>
      <c r="K118" s="32">
        <v>5.75</v>
      </c>
      <c r="L118" s="32">
        <v>0.55</v>
      </c>
      <c r="M118" s="32">
        <v>0.97</v>
      </c>
      <c r="N118" s="32">
        <v>0</v>
      </c>
      <c r="O118" s="33">
        <f t="shared" si="4"/>
        <v>7.27</v>
      </c>
      <c r="P118" s="33">
        <f t="shared" si="5"/>
        <v>44.97</v>
      </c>
    </row>
    <row r="119" spans="1:16" s="34" customFormat="1" ht="11.25">
      <c r="A119" s="35">
        <v>2501</v>
      </c>
      <c r="B119" s="36">
        <v>108</v>
      </c>
      <c r="C119" s="37" t="s">
        <v>137</v>
      </c>
      <c r="D119" s="38" t="s">
        <v>52</v>
      </c>
      <c r="E119" s="36">
        <v>5</v>
      </c>
      <c r="F119" s="32">
        <v>37.910000000000004</v>
      </c>
      <c r="G119" s="32">
        <v>6.13</v>
      </c>
      <c r="H119" s="32">
        <v>6.92</v>
      </c>
      <c r="I119" s="32">
        <v>0</v>
      </c>
      <c r="J119" s="33">
        <f t="shared" si="3"/>
        <v>50.96000000000001</v>
      </c>
      <c r="K119" s="32">
        <v>6.79</v>
      </c>
      <c r="L119" s="32">
        <v>0.05</v>
      </c>
      <c r="M119" s="32">
        <v>5.26</v>
      </c>
      <c r="N119" s="32">
        <v>0</v>
      </c>
      <c r="O119" s="33">
        <f t="shared" si="4"/>
        <v>12.1</v>
      </c>
      <c r="P119" s="33">
        <f t="shared" si="5"/>
        <v>63.06000000000001</v>
      </c>
    </row>
    <row r="120" spans="1:16" s="34" customFormat="1" ht="11.25">
      <c r="A120" s="35">
        <v>2502</v>
      </c>
      <c r="B120" s="36">
        <v>109</v>
      </c>
      <c r="C120" s="37" t="s">
        <v>138</v>
      </c>
      <c r="D120" s="38" t="s">
        <v>52</v>
      </c>
      <c r="E120" s="36">
        <v>6</v>
      </c>
      <c r="F120" s="32">
        <v>11.26</v>
      </c>
      <c r="G120" s="32">
        <v>0.25</v>
      </c>
      <c r="H120" s="32">
        <v>1.8</v>
      </c>
      <c r="I120" s="32">
        <v>0.65</v>
      </c>
      <c r="J120" s="33">
        <f t="shared" si="3"/>
        <v>13.96</v>
      </c>
      <c r="K120" s="32">
        <v>3.34</v>
      </c>
      <c r="L120" s="32">
        <v>0</v>
      </c>
      <c r="M120" s="32">
        <v>0.01</v>
      </c>
      <c r="N120" s="32">
        <v>0.08</v>
      </c>
      <c r="O120" s="33">
        <f t="shared" si="4"/>
        <v>3.4299999999999997</v>
      </c>
      <c r="P120" s="33">
        <f t="shared" si="5"/>
        <v>17.39</v>
      </c>
    </row>
    <row r="121" spans="1:16" s="34" customFormat="1" ht="11.25">
      <c r="A121" s="35">
        <v>2481</v>
      </c>
      <c r="B121" s="36">
        <v>120</v>
      </c>
      <c r="C121" s="37" t="s">
        <v>139</v>
      </c>
      <c r="D121" s="38" t="s">
        <v>28</v>
      </c>
      <c r="E121" s="36">
        <v>4</v>
      </c>
      <c r="F121" s="32">
        <v>28.56</v>
      </c>
      <c r="G121" s="32">
        <v>7.09</v>
      </c>
      <c r="H121" s="32">
        <v>3.32</v>
      </c>
      <c r="I121" s="32">
        <v>0.41</v>
      </c>
      <c r="J121" s="33">
        <f t="shared" si="3"/>
        <v>39.379999999999995</v>
      </c>
      <c r="K121" s="32">
        <v>4.89</v>
      </c>
      <c r="L121" s="32">
        <v>0.51</v>
      </c>
      <c r="M121" s="32">
        <v>0.15</v>
      </c>
      <c r="N121" s="32">
        <v>0</v>
      </c>
      <c r="O121" s="33">
        <f t="shared" si="4"/>
        <v>5.55</v>
      </c>
      <c r="P121" s="33">
        <f t="shared" si="5"/>
        <v>44.92999999999999</v>
      </c>
    </row>
    <row r="122" spans="1:16" s="34" customFormat="1" ht="11.25">
      <c r="A122" s="35">
        <v>2408</v>
      </c>
      <c r="B122" s="36">
        <v>81</v>
      </c>
      <c r="C122" s="37" t="s">
        <v>140</v>
      </c>
      <c r="D122" s="38" t="s">
        <v>49</v>
      </c>
      <c r="E122" s="36">
        <v>5</v>
      </c>
      <c r="F122" s="32">
        <v>56.33</v>
      </c>
      <c r="G122" s="32">
        <v>14.82</v>
      </c>
      <c r="H122" s="32">
        <v>6.6</v>
      </c>
      <c r="I122" s="32">
        <v>0.19</v>
      </c>
      <c r="J122" s="33">
        <f t="shared" si="3"/>
        <v>77.94</v>
      </c>
      <c r="K122" s="32">
        <v>12.1</v>
      </c>
      <c r="L122" s="32">
        <v>5.6</v>
      </c>
      <c r="M122" s="32">
        <v>0.2</v>
      </c>
      <c r="N122" s="32">
        <v>0</v>
      </c>
      <c r="O122" s="33">
        <f t="shared" si="4"/>
        <v>17.9</v>
      </c>
      <c r="P122" s="33">
        <f t="shared" si="5"/>
        <v>95.84</v>
      </c>
    </row>
    <row r="123" spans="1:16" s="34" customFormat="1" ht="11.25">
      <c r="A123" s="35">
        <v>2534</v>
      </c>
      <c r="B123" s="36">
        <v>64</v>
      </c>
      <c r="C123" s="37" t="s">
        <v>141</v>
      </c>
      <c r="D123" s="38" t="s">
        <v>18</v>
      </c>
      <c r="E123" s="36">
        <v>2</v>
      </c>
      <c r="F123" s="32">
        <v>101.72</v>
      </c>
      <c r="G123" s="32">
        <v>51.93000000000001</v>
      </c>
      <c r="H123" s="32">
        <v>42.13</v>
      </c>
      <c r="I123" s="32">
        <v>7.7</v>
      </c>
      <c r="J123" s="33">
        <f t="shared" si="3"/>
        <v>203.48</v>
      </c>
      <c r="K123" s="32">
        <v>12.7</v>
      </c>
      <c r="L123" s="32">
        <v>1.55</v>
      </c>
      <c r="M123" s="32">
        <v>2.33</v>
      </c>
      <c r="N123" s="32">
        <v>2.12</v>
      </c>
      <c r="O123" s="33">
        <f t="shared" si="4"/>
        <v>18.7</v>
      </c>
      <c r="P123" s="33">
        <f t="shared" si="5"/>
        <v>222.17999999999998</v>
      </c>
    </row>
    <row r="124" spans="1:16" s="34" customFormat="1" ht="12" thickBot="1">
      <c r="A124" s="35">
        <v>2622</v>
      </c>
      <c r="B124" s="36">
        <v>132</v>
      </c>
      <c r="C124" s="37" t="s">
        <v>142</v>
      </c>
      <c r="D124" s="38" t="s">
        <v>26</v>
      </c>
      <c r="E124" s="36">
        <v>6</v>
      </c>
      <c r="F124" s="32">
        <v>16.55</v>
      </c>
      <c r="G124" s="32">
        <v>1.3199999999999998</v>
      </c>
      <c r="H124" s="32">
        <v>1.98</v>
      </c>
      <c r="I124" s="32">
        <v>0.19</v>
      </c>
      <c r="J124" s="33">
        <f t="shared" si="3"/>
        <v>20.040000000000003</v>
      </c>
      <c r="K124" s="32">
        <v>8.9</v>
      </c>
      <c r="L124" s="32">
        <v>0.47</v>
      </c>
      <c r="M124" s="32">
        <v>0.47</v>
      </c>
      <c r="N124" s="32">
        <v>0</v>
      </c>
      <c r="O124" s="33">
        <f t="shared" si="4"/>
        <v>9.840000000000002</v>
      </c>
      <c r="P124" s="33">
        <f t="shared" si="5"/>
        <v>29.880000000000003</v>
      </c>
    </row>
    <row r="125" spans="1:16" s="53" customFormat="1" ht="11.25" thickBot="1">
      <c r="A125" s="47"/>
      <c r="B125" s="48"/>
      <c r="C125" s="49" t="s">
        <v>143</v>
      </c>
      <c r="D125" s="50"/>
      <c r="E125" s="48"/>
      <c r="F125" s="51">
        <f aca="true" t="shared" si="6" ref="F125:P125">SUM(F7:F124)</f>
        <v>5107.530000000002</v>
      </c>
      <c r="G125" s="51">
        <f t="shared" si="6"/>
        <v>1448.86</v>
      </c>
      <c r="H125" s="51">
        <f t="shared" si="6"/>
        <v>819.8599999999998</v>
      </c>
      <c r="I125" s="51">
        <f t="shared" si="6"/>
        <v>154.74000000000007</v>
      </c>
      <c r="J125" s="52">
        <f t="shared" si="6"/>
        <v>7530.989999999998</v>
      </c>
      <c r="K125" s="51">
        <f t="shared" si="6"/>
        <v>789.9500000000003</v>
      </c>
      <c r="L125" s="51">
        <f t="shared" si="6"/>
        <v>309.45000000000005</v>
      </c>
      <c r="M125" s="51">
        <f t="shared" si="6"/>
        <v>128.82000000000005</v>
      </c>
      <c r="N125" s="51">
        <f t="shared" si="6"/>
        <v>56.19999999999998</v>
      </c>
      <c r="O125" s="52">
        <f t="shared" si="6"/>
        <v>1284.4199999999996</v>
      </c>
      <c r="P125" s="52">
        <f t="shared" si="6"/>
        <v>8815.409999999998</v>
      </c>
    </row>
    <row r="126" spans="1:16" s="55" customFormat="1" ht="10.5" customHeight="1">
      <c r="A126" s="54"/>
      <c r="B126" s="54"/>
      <c r="E126" s="54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s="55" customFormat="1" ht="12" thickBot="1">
      <c r="A127" s="57"/>
      <c r="B127" s="58" t="s">
        <v>144</v>
      </c>
      <c r="E127" s="54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ht="11.25">
      <c r="A128" s="59"/>
      <c r="B128" s="60">
        <v>1</v>
      </c>
      <c r="C128" s="61" t="s">
        <v>126</v>
      </c>
      <c r="D128" s="62"/>
      <c r="E128" s="63"/>
      <c r="F128" s="64">
        <f>SUMIF($D$7:$D$124,"SO",F$7:F$124)</f>
        <v>249.39999999999998</v>
      </c>
      <c r="G128" s="65">
        <f>SUMIF($D$7:$D$124,"SO",G$7:G$124)</f>
        <v>22.29</v>
      </c>
      <c r="H128" s="65">
        <f>SUMIF($D$7:$D$124,"SO",H$7:H$124)</f>
        <v>68.81</v>
      </c>
      <c r="I128" s="66">
        <f>SUMIF($D$7:$D$124,"SO",I$7:I$124)</f>
        <v>0</v>
      </c>
      <c r="J128" s="64">
        <f>SUM(F128:I128)</f>
        <v>340.5</v>
      </c>
      <c r="K128" s="64">
        <f>SUMIF($D$7:$D$124,"SO",K$7:K$124)</f>
        <v>26.450000000000003</v>
      </c>
      <c r="L128" s="65">
        <f>SUMIF($D$7:$D$124,"SO",L$7:L$124)</f>
        <v>1.74</v>
      </c>
      <c r="M128" s="65">
        <f>SUMIF($D$7:$D$124,"SO",M$7:M$124)</f>
        <v>15.01</v>
      </c>
      <c r="N128" s="66">
        <f>SUMIF($D$7:$D$124,"SO",N$7:N$124)</f>
        <v>0</v>
      </c>
      <c r="O128" s="67">
        <v>43.2</v>
      </c>
      <c r="P128" s="68">
        <f>O128+J128</f>
        <v>383.7</v>
      </c>
    </row>
    <row r="129" spans="1:16" ht="11.25">
      <c r="A129" s="59"/>
      <c r="B129" s="60">
        <v>2</v>
      </c>
      <c r="C129" s="69" t="s">
        <v>145</v>
      </c>
      <c r="D129" s="70"/>
      <c r="E129" s="71"/>
      <c r="F129" s="72">
        <f>SUMIF($D$7:$D$124,"LE",F$7:F$124)</f>
        <v>845.6199999999999</v>
      </c>
      <c r="G129" s="73">
        <f>SUMIF($D$7:$D$124,"LE",G$7:G$124)</f>
        <v>174.29999999999995</v>
      </c>
      <c r="H129" s="73">
        <f>SUMIF($D$7:$D$124,"LE",H$7:H$124)</f>
        <v>142.6</v>
      </c>
      <c r="I129" s="74">
        <f>SUMIF($D$7:$D$124,"LE",I$7:I$124)</f>
        <v>36.059999999999995</v>
      </c>
      <c r="J129" s="72">
        <f aca="true" t="shared" si="7" ref="J129:J137">SUM(F129:I129)</f>
        <v>1198.5799999999997</v>
      </c>
      <c r="K129" s="72">
        <f>SUMIF($D$7:$D$124,"LE",K$7:K$124)</f>
        <v>108.12</v>
      </c>
      <c r="L129" s="73">
        <f>SUMIF($D$7:$D$124,"LE",L$7:L$124)</f>
        <v>38.67</v>
      </c>
      <c r="M129" s="73">
        <f>SUMIF($D$7:$D$124,"LE",M$7:M$124)</f>
        <v>17.39</v>
      </c>
      <c r="N129" s="74">
        <f>SUMIF($D$7:$D$124,"LE",N$7:N$124)</f>
        <v>2.7399999999999998</v>
      </c>
      <c r="O129" s="75">
        <v>166.92000000000002</v>
      </c>
      <c r="P129" s="76">
        <f aca="true" t="shared" si="8" ref="P129:P137">O129+J129</f>
        <v>1365.4999999999998</v>
      </c>
    </row>
    <row r="130" spans="1:16" ht="11.25">
      <c r="A130" s="59"/>
      <c r="B130" s="60">
        <v>3</v>
      </c>
      <c r="C130" s="69" t="s">
        <v>146</v>
      </c>
      <c r="D130" s="70"/>
      <c r="E130" s="71"/>
      <c r="F130" s="72">
        <f>SUMIF($D$7:$D$124,"BU",F$7:F$124)</f>
        <v>211.89000000000001</v>
      </c>
      <c r="G130" s="73">
        <f>SUMIF($D$7:$D$124,"BU",G$7:G$124)</f>
        <v>22.69</v>
      </c>
      <c r="H130" s="73">
        <f>SUMIF($D$7:$D$124,"BU",H$7:H$124)</f>
        <v>21.81</v>
      </c>
      <c r="I130" s="74">
        <f>SUMIF($D$7:$D$124,"BU",I$7:I$124)</f>
        <v>19.79</v>
      </c>
      <c r="J130" s="72">
        <f t="shared" si="7"/>
        <v>276.18</v>
      </c>
      <c r="K130" s="72">
        <f>SUMIF($D$7:$D$124,"BU",K$7:K$124)</f>
        <v>25.530000000000005</v>
      </c>
      <c r="L130" s="73">
        <f>SUMIF($D$7:$D$124,"BU",L$7:L$124)</f>
        <v>2.74</v>
      </c>
      <c r="M130" s="73">
        <f>SUMIF($D$7:$D$124,"BU",M$7:M$124)</f>
        <v>6.76</v>
      </c>
      <c r="N130" s="74">
        <f>SUMIF($D$7:$D$124,"BU",N$7:N$124)</f>
        <v>0.98</v>
      </c>
      <c r="O130" s="75">
        <v>36.00999999999999</v>
      </c>
      <c r="P130" s="76">
        <f t="shared" si="8"/>
        <v>312.19</v>
      </c>
    </row>
    <row r="131" spans="1:16" ht="11.25">
      <c r="A131" s="59"/>
      <c r="B131" s="60">
        <v>4</v>
      </c>
      <c r="C131" s="69" t="s">
        <v>147</v>
      </c>
      <c r="D131" s="70"/>
      <c r="E131" s="71"/>
      <c r="F131" s="72">
        <f>SUMIF($D$7:$D$124,"WA",F$7:F$124)</f>
        <v>950.04</v>
      </c>
      <c r="G131" s="73">
        <f>SUMIF($D$7:$D$124,"WA",G$7:G$124)</f>
        <v>314.54</v>
      </c>
      <c r="H131" s="73">
        <f>SUMIF($D$7:$D$124,"WA",H$7:H$124)</f>
        <v>161.87000000000003</v>
      </c>
      <c r="I131" s="74">
        <f>SUMIF($D$7:$D$124,"WA",I$7:I$124)</f>
        <v>22.39</v>
      </c>
      <c r="J131" s="72">
        <f t="shared" si="7"/>
        <v>1448.8400000000001</v>
      </c>
      <c r="K131" s="72">
        <f>SUMIF($D$7:$D$124,"WA",K$7:K$124)</f>
        <v>108.57</v>
      </c>
      <c r="L131" s="73">
        <f>SUMIF($D$7:$D$124,"WA",L$7:L$124)</f>
        <v>51.89</v>
      </c>
      <c r="M131" s="73">
        <f>SUMIF($D$7:$D$124,"WA",M$7:M$124)</f>
        <v>16.5</v>
      </c>
      <c r="N131" s="74">
        <f>SUMIF($D$7:$D$124,"WA",N$7:N$124)</f>
        <v>6.18</v>
      </c>
      <c r="O131" s="75">
        <v>183.14000000000001</v>
      </c>
      <c r="P131" s="76">
        <f t="shared" si="8"/>
        <v>1631.9800000000002</v>
      </c>
    </row>
    <row r="132" spans="1:16" ht="11.25">
      <c r="A132" s="59"/>
      <c r="B132" s="60">
        <v>5</v>
      </c>
      <c r="C132" s="69" t="s">
        <v>148</v>
      </c>
      <c r="D132" s="70"/>
      <c r="E132" s="71"/>
      <c r="F132" s="72">
        <f>SUMIF($D$7:$D$124,"THAL",F$7:F$124)</f>
        <v>307.54999999999995</v>
      </c>
      <c r="G132" s="73">
        <f>SUMIF($D$7:$D$124,"THAL",G$7:G$124)</f>
        <v>73.27</v>
      </c>
      <c r="H132" s="73">
        <f>SUMIF($D$7:$D$124,"THAL",H$7:H$124)</f>
        <v>47.96</v>
      </c>
      <c r="I132" s="74">
        <f>SUMIF($D$7:$D$124,"THAL",I$7:I$124)</f>
        <v>2.65</v>
      </c>
      <c r="J132" s="72">
        <f t="shared" si="7"/>
        <v>431.4299999999999</v>
      </c>
      <c r="K132" s="72">
        <f>SUMIF($D$7:$D$124,"THAL",K$7:K$124)</f>
        <v>55.69</v>
      </c>
      <c r="L132" s="73">
        <f>SUMIF($D$7:$D$124,"THAL",L$7:L$124)</f>
        <v>13.070000000000002</v>
      </c>
      <c r="M132" s="73">
        <f>SUMIF($D$7:$D$124,"THAL",M$7:M$124)</f>
        <v>7.000000000000001</v>
      </c>
      <c r="N132" s="74">
        <f>SUMIF($D$7:$D$124,"THAL",N$7:N$124)</f>
        <v>0.74</v>
      </c>
      <c r="O132" s="75">
        <v>76.49999999999999</v>
      </c>
      <c r="P132" s="76">
        <f t="shared" si="8"/>
        <v>507.9299999999999</v>
      </c>
    </row>
    <row r="133" spans="1:16" ht="11.25">
      <c r="A133" s="59"/>
      <c r="B133" s="60">
        <v>6</v>
      </c>
      <c r="C133" s="69" t="s">
        <v>149</v>
      </c>
      <c r="D133" s="70"/>
      <c r="E133" s="71"/>
      <c r="F133" s="72">
        <f>SUMIF($D$7:$D$124,"GÄU",F$7:F$124)</f>
        <v>399.49</v>
      </c>
      <c r="G133" s="73">
        <f>SUMIF($D$7:$D$124,"GÄU",G$7:G$124)</f>
        <v>284.22999999999996</v>
      </c>
      <c r="H133" s="73">
        <f>SUMIF($D$7:$D$124,"GÄU",H$7:H$124)</f>
        <v>50.07</v>
      </c>
      <c r="I133" s="74">
        <f>SUMIF($D$7:$D$124,"GÄU",I$7:I$124)</f>
        <v>19.86</v>
      </c>
      <c r="J133" s="72">
        <f t="shared" si="7"/>
        <v>753.6500000000001</v>
      </c>
      <c r="K133" s="72">
        <f>SUMIF($D$7:$D$124,"GÄU",K$7:K$124)</f>
        <v>68.97999999999999</v>
      </c>
      <c r="L133" s="73">
        <f>SUMIF($D$7:$D$124,"GÄU",L$7:L$124)</f>
        <v>73.66</v>
      </c>
      <c r="M133" s="73">
        <f>SUMIF($D$7:$D$124,"GÄU",M$7:M$124)</f>
        <v>9.829999999999998</v>
      </c>
      <c r="N133" s="74">
        <f>SUMIF($D$7:$D$124,"GÄU",N$7:N$124)</f>
        <v>5.93</v>
      </c>
      <c r="O133" s="75">
        <v>158.39999999999998</v>
      </c>
      <c r="P133" s="76">
        <f t="shared" si="8"/>
        <v>912.0500000000001</v>
      </c>
    </row>
    <row r="134" spans="1:16" ht="11.25">
      <c r="A134" s="59"/>
      <c r="B134" s="60">
        <v>7</v>
      </c>
      <c r="C134" s="69" t="s">
        <v>115</v>
      </c>
      <c r="D134" s="70"/>
      <c r="E134" s="71"/>
      <c r="F134" s="72">
        <f>SUMIF($D$7:$D$124,"ol",F$7:F$124)</f>
        <v>890.64</v>
      </c>
      <c r="G134" s="73">
        <f>SUMIF($D$7:$D$124,"ol",G$7:G$124)</f>
        <v>357.96</v>
      </c>
      <c r="H134" s="73">
        <f>SUMIF($D$7:$D$124,"ol",H$7:H$124)</f>
        <v>153.97</v>
      </c>
      <c r="I134" s="74">
        <f>SUMIF($D$7:$D$124,"ol",I$7:I$124)</f>
        <v>18.85</v>
      </c>
      <c r="J134" s="72">
        <f t="shared" si="7"/>
        <v>1421.4199999999998</v>
      </c>
      <c r="K134" s="72">
        <f>SUMIF($D$7:$D$124,"ol",K$7:K$124)</f>
        <v>129.53</v>
      </c>
      <c r="L134" s="73">
        <f>SUMIF($D$7:$D$124,"ol",L$7:L$124)</f>
        <v>86.04999999999997</v>
      </c>
      <c r="M134" s="73">
        <f>SUMIF($D$7:$D$124,"ol",M$7:M$124)</f>
        <v>20.920000000000005</v>
      </c>
      <c r="N134" s="74">
        <f>SUMIF($D$7:$D$124,"ol",N$7:N$124)</f>
        <v>32.269999999999996</v>
      </c>
      <c r="O134" s="75">
        <v>268.77</v>
      </c>
      <c r="P134" s="76">
        <f t="shared" si="8"/>
        <v>1690.1899999999998</v>
      </c>
    </row>
    <row r="135" spans="1:16" ht="11.25">
      <c r="A135" s="59"/>
      <c r="B135" s="60">
        <v>8</v>
      </c>
      <c r="C135" s="69" t="s">
        <v>150</v>
      </c>
      <c r="D135" s="70"/>
      <c r="E135" s="71"/>
      <c r="F135" s="72">
        <f>SUMIF($D$7:$D$124,"GÖ",F$7:F$124)</f>
        <v>468.46000000000004</v>
      </c>
      <c r="G135" s="73">
        <f>SUMIF($D$7:$D$124,"GÖ",G$7:G$124)</f>
        <v>85.79999999999998</v>
      </c>
      <c r="H135" s="73">
        <f>SUMIF($D$7:$D$124,"GÖ",H$7:H$124)</f>
        <v>73.09</v>
      </c>
      <c r="I135" s="74">
        <f>SUMIF($D$7:$D$124,"GÖ",I$7:I$124)</f>
        <v>22.169999999999998</v>
      </c>
      <c r="J135" s="72">
        <f t="shared" si="7"/>
        <v>649.52</v>
      </c>
      <c r="K135" s="72">
        <f>SUMIF($D$7:$D$124,"GÖ",K$7:K$124)</f>
        <v>80.83000000000001</v>
      </c>
      <c r="L135" s="73">
        <f>SUMIF($D$7:$D$124,"GÖ",L$7:L$124)</f>
        <v>20.77</v>
      </c>
      <c r="M135" s="73">
        <f>SUMIF($D$7:$D$124,"GÖ",M$7:M$124)</f>
        <v>22.87</v>
      </c>
      <c r="N135" s="74">
        <f>SUMIF($D$7:$D$124,"GÖ",N$7:N$124)</f>
        <v>3.4400000000000004</v>
      </c>
      <c r="O135" s="75">
        <v>127.91</v>
      </c>
      <c r="P135" s="76">
        <f t="shared" si="8"/>
        <v>777.43</v>
      </c>
    </row>
    <row r="136" spans="1:16" ht="11.25">
      <c r="A136" s="59"/>
      <c r="B136" s="60">
        <v>9</v>
      </c>
      <c r="C136" s="69" t="s">
        <v>151</v>
      </c>
      <c r="D136" s="70"/>
      <c r="E136" s="71"/>
      <c r="F136" s="72">
        <f>SUMIF($D$7:$D$124,"DO",F$7:F$124)</f>
        <v>444.12</v>
      </c>
      <c r="G136" s="73">
        <f>SUMIF($D$7:$D$124,"DO",G$7:G$124)</f>
        <v>46.95</v>
      </c>
      <c r="H136" s="73">
        <f>SUMIF($D$7:$D$124,"DO",H$7:H$124)</f>
        <v>53.230000000000004</v>
      </c>
      <c r="I136" s="74">
        <f>SUMIF($D$7:$D$124,"DO",I$7:I$124)</f>
        <v>11.83</v>
      </c>
      <c r="J136" s="72">
        <f t="shared" si="7"/>
        <v>556.13</v>
      </c>
      <c r="K136" s="72">
        <f>SUMIF($D$7:$D$124,"DO",K$7:K$124)</f>
        <v>81.49</v>
      </c>
      <c r="L136" s="73">
        <f>SUMIF($D$7:$D$124,"DO",L$7:L$124)</f>
        <v>7.06</v>
      </c>
      <c r="M136" s="73">
        <f>SUMIF($D$7:$D$124,"DO",M$7:M$124)</f>
        <v>6.49</v>
      </c>
      <c r="N136" s="74">
        <f>SUMIF($D$7:$D$124,"DO",N$7:N$124)</f>
        <v>3.41</v>
      </c>
      <c r="O136" s="75">
        <v>98.45</v>
      </c>
      <c r="P136" s="76">
        <f t="shared" si="8"/>
        <v>654.58</v>
      </c>
    </row>
    <row r="137" spans="1:16" ht="12" thickBot="1">
      <c r="A137" s="77"/>
      <c r="B137" s="78">
        <v>10</v>
      </c>
      <c r="C137" s="79" t="s">
        <v>152</v>
      </c>
      <c r="D137" s="80"/>
      <c r="E137" s="81"/>
      <c r="F137" s="82">
        <f>SUMIF($D$7:$D$124,"THI",F$7:F$124)</f>
        <v>340.32</v>
      </c>
      <c r="G137" s="83">
        <f>SUMIF($D$7:$D$124,"THI",G$7:G$124)</f>
        <v>66.83</v>
      </c>
      <c r="H137" s="83">
        <f>SUMIF($D$7:$D$124,"THI",H$7:H$124)</f>
        <v>46.449999999999996</v>
      </c>
      <c r="I137" s="84">
        <f>SUMIF($D$7:$D$124,"THI",I$7:I$124)</f>
        <v>1.14</v>
      </c>
      <c r="J137" s="82">
        <f t="shared" si="7"/>
        <v>454.73999999999995</v>
      </c>
      <c r="K137" s="82">
        <f>SUMIF($D$7:$D$124,"THI",K$7:K$124)</f>
        <v>104.76</v>
      </c>
      <c r="L137" s="83">
        <f>SUMIF($D$7:$D$124,"THI",L$7:L$124)</f>
        <v>13.800000000000002</v>
      </c>
      <c r="M137" s="83">
        <f>SUMIF($D$7:$D$124,"THI",M$7:M$124)</f>
        <v>6.05</v>
      </c>
      <c r="N137" s="84">
        <f>SUMIF($D$7:$D$124,"THI",N$7:N$124)</f>
        <v>0.51</v>
      </c>
      <c r="O137" s="85">
        <v>125.12000000000002</v>
      </c>
      <c r="P137" s="86">
        <f t="shared" si="8"/>
        <v>579.86</v>
      </c>
    </row>
    <row r="138" spans="1:16" s="93" customFormat="1" ht="11.25" thickBot="1">
      <c r="A138" s="87"/>
      <c r="B138" s="88"/>
      <c r="C138" s="89" t="s">
        <v>143</v>
      </c>
      <c r="D138" s="90"/>
      <c r="E138" s="91"/>
      <c r="F138" s="51">
        <f aca="true" t="shared" si="9" ref="F138:P138">SUM(F128:F137)</f>
        <v>5107.53</v>
      </c>
      <c r="G138" s="51">
        <f t="shared" si="9"/>
        <v>1448.86</v>
      </c>
      <c r="H138" s="51">
        <f t="shared" si="9"/>
        <v>819.8600000000001</v>
      </c>
      <c r="I138" s="51">
        <f t="shared" si="9"/>
        <v>154.73999999999998</v>
      </c>
      <c r="J138" s="51">
        <f t="shared" si="9"/>
        <v>7530.990000000001</v>
      </c>
      <c r="K138" s="92">
        <f t="shared" si="9"/>
        <v>789.9499999999999</v>
      </c>
      <c r="L138" s="92">
        <f t="shared" si="9"/>
        <v>309.45</v>
      </c>
      <c r="M138" s="92">
        <f t="shared" si="9"/>
        <v>128.82</v>
      </c>
      <c r="N138" s="92">
        <f t="shared" si="9"/>
        <v>56.199999999999996</v>
      </c>
      <c r="O138" s="92">
        <f t="shared" si="9"/>
        <v>1284.42</v>
      </c>
      <c r="P138" s="52">
        <f t="shared" si="9"/>
        <v>8815.410000000002</v>
      </c>
    </row>
    <row r="139" spans="1:5" s="95" customFormat="1" ht="11.25">
      <c r="A139" s="94"/>
      <c r="B139" s="94"/>
      <c r="E139" s="94"/>
    </row>
    <row r="140" spans="1:5" s="95" customFormat="1" ht="11.25">
      <c r="A140" s="94"/>
      <c r="B140" s="94"/>
      <c r="E140" s="94"/>
    </row>
    <row r="141" spans="1:5" s="95" customFormat="1" ht="12" thickBot="1">
      <c r="A141" s="96"/>
      <c r="B141" s="97" t="s">
        <v>153</v>
      </c>
      <c r="C141" s="98"/>
      <c r="E141" s="94"/>
    </row>
    <row r="142" spans="1:16" ht="11.25">
      <c r="A142" s="39"/>
      <c r="B142" s="40">
        <v>1</v>
      </c>
      <c r="C142" s="99" t="s">
        <v>154</v>
      </c>
      <c r="D142" s="100"/>
      <c r="E142" s="101"/>
      <c r="F142" s="65">
        <v>996.03</v>
      </c>
      <c r="G142" s="65">
        <v>301.92</v>
      </c>
      <c r="H142" s="65">
        <v>227.34</v>
      </c>
      <c r="I142" s="65">
        <v>30.13</v>
      </c>
      <c r="J142" s="67">
        <v>1555.42</v>
      </c>
      <c r="K142" s="65">
        <v>133.33999999999997</v>
      </c>
      <c r="L142" s="65">
        <v>65.37</v>
      </c>
      <c r="M142" s="65">
        <v>34.08</v>
      </c>
      <c r="N142" s="65">
        <v>34.79</v>
      </c>
      <c r="O142" s="67">
        <v>267.58</v>
      </c>
      <c r="P142" s="67">
        <v>268.58</v>
      </c>
    </row>
    <row r="143" spans="1:16" ht="11.25">
      <c r="A143" s="39"/>
      <c r="B143" s="40">
        <v>2</v>
      </c>
      <c r="C143" s="102" t="s">
        <v>155</v>
      </c>
      <c r="D143" s="103"/>
      <c r="E143" s="104"/>
      <c r="F143" s="32">
        <v>1721.23</v>
      </c>
      <c r="G143" s="32">
        <v>673.49</v>
      </c>
      <c r="H143" s="32">
        <v>292.28999999999996</v>
      </c>
      <c r="I143" s="32">
        <v>34.56</v>
      </c>
      <c r="J143" s="33">
        <v>2721.57</v>
      </c>
      <c r="K143" s="73">
        <v>223.21999999999997</v>
      </c>
      <c r="L143" s="73">
        <v>143.75</v>
      </c>
      <c r="M143" s="73">
        <v>51.36</v>
      </c>
      <c r="N143" s="73">
        <v>5.64</v>
      </c>
      <c r="O143" s="75">
        <v>423.96999999999997</v>
      </c>
      <c r="P143" s="75">
        <v>424.97</v>
      </c>
    </row>
    <row r="144" spans="1:16" ht="11.25">
      <c r="A144" s="39"/>
      <c r="B144" s="40">
        <v>3</v>
      </c>
      <c r="C144" s="102" t="s">
        <v>156</v>
      </c>
      <c r="D144" s="103"/>
      <c r="E144" s="104"/>
      <c r="F144" s="32">
        <v>524.1100000000001</v>
      </c>
      <c r="G144" s="32">
        <v>243.30999999999997</v>
      </c>
      <c r="H144" s="32">
        <v>69.16999999999999</v>
      </c>
      <c r="I144" s="32">
        <v>24.8</v>
      </c>
      <c r="J144" s="33">
        <v>861.39</v>
      </c>
      <c r="K144" s="73">
        <v>83.84</v>
      </c>
      <c r="L144" s="73">
        <v>53.61000000000001</v>
      </c>
      <c r="M144" s="73">
        <v>9.56</v>
      </c>
      <c r="N144" s="73">
        <v>6.12</v>
      </c>
      <c r="O144" s="75">
        <v>153.13000000000002</v>
      </c>
      <c r="P144" s="75">
        <v>154.13</v>
      </c>
    </row>
    <row r="145" spans="1:16" ht="11.25">
      <c r="A145" s="39"/>
      <c r="B145" s="40">
        <v>4</v>
      </c>
      <c r="C145" s="102" t="s">
        <v>157</v>
      </c>
      <c r="D145" s="103"/>
      <c r="E145" s="104"/>
      <c r="F145" s="32">
        <v>953.43</v>
      </c>
      <c r="G145" s="32">
        <v>113.42</v>
      </c>
      <c r="H145" s="32">
        <v>123.88000000000002</v>
      </c>
      <c r="I145" s="32">
        <v>35.3</v>
      </c>
      <c r="J145" s="33">
        <v>1226.03</v>
      </c>
      <c r="K145" s="73">
        <v>168.13000000000002</v>
      </c>
      <c r="L145" s="73">
        <v>22.11</v>
      </c>
      <c r="M145" s="73">
        <v>11.530000000000003</v>
      </c>
      <c r="N145" s="73">
        <v>5.59</v>
      </c>
      <c r="O145" s="75">
        <v>207.36</v>
      </c>
      <c r="P145" s="75">
        <v>208.36</v>
      </c>
    </row>
    <row r="146" spans="1:16" ht="11.25">
      <c r="A146" s="39"/>
      <c r="B146" s="40">
        <v>5</v>
      </c>
      <c r="C146" s="102" t="s">
        <v>158</v>
      </c>
      <c r="D146" s="103"/>
      <c r="E146" s="104"/>
      <c r="F146" s="32">
        <v>322.57000000000005</v>
      </c>
      <c r="G146" s="32">
        <v>50.330000000000005</v>
      </c>
      <c r="H146" s="32">
        <v>41.339999999999996</v>
      </c>
      <c r="I146" s="32">
        <v>13.909999999999998</v>
      </c>
      <c r="J146" s="33">
        <v>428.15000000000003</v>
      </c>
      <c r="K146" s="73">
        <v>61.38</v>
      </c>
      <c r="L146" s="73">
        <v>10.11</v>
      </c>
      <c r="M146" s="73">
        <v>12.29</v>
      </c>
      <c r="N146" s="73">
        <v>1.6</v>
      </c>
      <c r="O146" s="75">
        <v>85.38</v>
      </c>
      <c r="P146" s="75">
        <v>86.38</v>
      </c>
    </row>
    <row r="147" spans="1:16" ht="12" thickBot="1">
      <c r="A147" s="105"/>
      <c r="B147" s="106">
        <v>6</v>
      </c>
      <c r="C147" s="107" t="s">
        <v>159</v>
      </c>
      <c r="D147" s="108"/>
      <c r="E147" s="109"/>
      <c r="F147" s="32">
        <v>590.16</v>
      </c>
      <c r="G147" s="32">
        <v>66.39</v>
      </c>
      <c r="H147" s="32">
        <v>65.83999999999999</v>
      </c>
      <c r="I147" s="32">
        <v>16.040000000000003</v>
      </c>
      <c r="J147" s="33">
        <v>738.43</v>
      </c>
      <c r="K147" s="73">
        <v>120.04</v>
      </c>
      <c r="L147" s="73">
        <v>14.500000000000002</v>
      </c>
      <c r="M147" s="73">
        <v>10</v>
      </c>
      <c r="N147" s="73">
        <v>2.46</v>
      </c>
      <c r="O147" s="75">
        <v>147.00000000000003</v>
      </c>
      <c r="P147" s="75">
        <v>148</v>
      </c>
    </row>
    <row r="148" spans="1:16" s="93" customFormat="1" ht="11.25" thickBot="1">
      <c r="A148" s="110"/>
      <c r="B148" s="111"/>
      <c r="C148" s="89" t="s">
        <v>143</v>
      </c>
      <c r="D148" s="90"/>
      <c r="E148" s="112"/>
      <c r="F148" s="51">
        <v>5107.53</v>
      </c>
      <c r="G148" s="51">
        <v>1448.8600000000001</v>
      </c>
      <c r="H148" s="51">
        <v>819.86</v>
      </c>
      <c r="I148" s="51">
        <v>154.73999999999998</v>
      </c>
      <c r="J148" s="52">
        <v>7530.99</v>
      </c>
      <c r="K148" s="92">
        <v>789.9499999999999</v>
      </c>
      <c r="L148" s="92">
        <v>309.45000000000005</v>
      </c>
      <c r="M148" s="92">
        <v>128.82</v>
      </c>
      <c r="N148" s="92">
        <v>56.2</v>
      </c>
      <c r="O148" s="52">
        <v>1284.42</v>
      </c>
      <c r="P148" s="52">
        <v>1285.42</v>
      </c>
    </row>
    <row r="151" spans="2:3" ht="11.25">
      <c r="B151" s="1" t="s">
        <v>7</v>
      </c>
      <c r="C151" s="3" t="s">
        <v>160</v>
      </c>
    </row>
    <row r="152" spans="2:3" ht="11.25">
      <c r="B152" s="1" t="s">
        <v>8</v>
      </c>
      <c r="C152" s="3" t="s">
        <v>161</v>
      </c>
    </row>
    <row r="153" spans="2:3" ht="11.25">
      <c r="B153" s="1" t="s">
        <v>9</v>
      </c>
      <c r="C153" s="3" t="s">
        <v>162</v>
      </c>
    </row>
    <row r="154" ht="11.25">
      <c r="C154" s="3" t="s">
        <v>163</v>
      </c>
    </row>
    <row r="155" ht="11.25">
      <c r="C155" s="3" t="s">
        <v>164</v>
      </c>
    </row>
    <row r="156" ht="11.25">
      <c r="C156" s="3" t="s">
        <v>165</v>
      </c>
    </row>
    <row r="157" ht="11.25">
      <c r="C157" s="3" t="s">
        <v>166</v>
      </c>
    </row>
    <row r="158" ht="11.25">
      <c r="C158" s="3" t="s">
        <v>167</v>
      </c>
    </row>
    <row r="159" ht="11.25">
      <c r="C159" s="3" t="s">
        <v>168</v>
      </c>
    </row>
    <row r="160" ht="11.25">
      <c r="C160" s="3" t="s">
        <v>169</v>
      </c>
    </row>
  </sheetData>
  <sheetProtection/>
  <autoFilter ref="A6:DP125"/>
  <mergeCells count="2">
    <mergeCell ref="F4:J4"/>
    <mergeCell ref="K4:O4"/>
  </mergeCells>
  <printOptions/>
  <pageMargins left="0.7086614173228347" right="0.5905511811023623" top="0.5905511811023623" bottom="0.5118110236220472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Solothurn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Cichon Margaretha</dc:creator>
  <cp:keywords/>
  <dc:description/>
  <cp:lastModifiedBy>Schelble Brigitte</cp:lastModifiedBy>
  <dcterms:created xsi:type="dcterms:W3CDTF">2013-06-03T12:06:52Z</dcterms:created>
  <dcterms:modified xsi:type="dcterms:W3CDTF">2013-06-06T07:05:14Z</dcterms:modified>
  <cp:category/>
  <cp:version/>
  <cp:contentType/>
  <cp:contentStatus/>
</cp:coreProperties>
</file>