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DAFU\1_Di\12_OeffentlArbeit\122_InformationKunden\Publikationen\Umweltdaten\Daten_2022\01_Abfall\014_Sonderabfaelle\"/>
    </mc:Choice>
  </mc:AlternateContent>
  <bookViews>
    <workbookView xWindow="0" yWindow="0" windowWidth="3570" windowHeight="3150"/>
  </bookViews>
  <sheets>
    <sheet name="Statistik" sheetId="1" r:id="rId1"/>
    <sheet name="Bewegungenn_ab1995" sheetId="22" r:id="rId2"/>
    <sheet name="Metadaten" sheetId="19" r:id="rId3"/>
    <sheet name="Diagramme (2)" sheetId="25" r:id="rId4"/>
  </sheets>
  <externalReferences>
    <externalReference r:id="rId5"/>
  </externalReferences>
  <definedNames>
    <definedName name="TABLE_10_3" localSheetId="3">#REF!</definedName>
    <definedName name="TABLE_10_3">#REF!</definedName>
    <definedName name="TABLE_100_3" localSheetId="3">#REF!</definedName>
    <definedName name="TABLE_100_3">#REF!</definedName>
    <definedName name="TABLE_11_3" localSheetId="3">#REF!</definedName>
    <definedName name="TABLE_11_3">#REF!</definedName>
    <definedName name="TABLE_12_3" localSheetId="3">#REF!</definedName>
    <definedName name="TABLE_12_3">#REF!</definedName>
    <definedName name="TABLE_13_3" localSheetId="3">#REF!</definedName>
    <definedName name="TABLE_13_3">#REF!</definedName>
    <definedName name="TABLE_14_3" localSheetId="3">#REF!</definedName>
    <definedName name="TABLE_14_3">#REF!</definedName>
    <definedName name="TABLE_15_3" localSheetId="3">#REF!</definedName>
    <definedName name="TABLE_15_3">#REF!</definedName>
    <definedName name="TABLE_16_3" localSheetId="3">#REF!</definedName>
    <definedName name="TABLE_16_3">#REF!</definedName>
    <definedName name="TABLE_17_3" localSheetId="3">#REF!</definedName>
    <definedName name="TABLE_17_3">#REF!</definedName>
    <definedName name="TABLE_18_3" localSheetId="3">#REF!</definedName>
    <definedName name="TABLE_18_3">#REF!</definedName>
    <definedName name="TABLE_19_3" localSheetId="3">#REF!</definedName>
    <definedName name="TABLE_19_3">#REF!</definedName>
    <definedName name="TABLE_2_3" localSheetId="3">#REF!</definedName>
    <definedName name="TABLE_2_3">#REF!</definedName>
    <definedName name="TABLE_20_3" localSheetId="3">#REF!</definedName>
    <definedName name="TABLE_20_3">#REF!</definedName>
    <definedName name="TABLE_21_3" localSheetId="3">#REF!</definedName>
    <definedName name="TABLE_21_3">#REF!</definedName>
    <definedName name="TABLE_22_3" localSheetId="3">#REF!</definedName>
    <definedName name="TABLE_22_3">#REF!</definedName>
    <definedName name="TABLE_23_3" localSheetId="3">#REF!</definedName>
    <definedName name="TABLE_23_3">#REF!</definedName>
    <definedName name="TABLE_24_3" localSheetId="3">#REF!</definedName>
    <definedName name="TABLE_24_3">#REF!</definedName>
    <definedName name="TABLE_25_3" localSheetId="3">#REF!</definedName>
    <definedName name="TABLE_25_3">#REF!</definedName>
    <definedName name="TABLE_26_3" localSheetId="3">#REF!</definedName>
    <definedName name="TABLE_26_3">#REF!</definedName>
    <definedName name="TABLE_27_3" localSheetId="3">#REF!</definedName>
    <definedName name="TABLE_27_3">#REF!</definedName>
    <definedName name="TABLE_28_3" localSheetId="3">#REF!</definedName>
    <definedName name="TABLE_28_3">#REF!</definedName>
    <definedName name="TABLE_29_3" localSheetId="3">#REF!</definedName>
    <definedName name="TABLE_29_3">#REF!</definedName>
    <definedName name="TABLE_3" localSheetId="3">#REF!</definedName>
    <definedName name="TABLE_3">#REF!</definedName>
    <definedName name="TABLE_3_3" localSheetId="3">#REF!</definedName>
    <definedName name="TABLE_3_3">#REF!</definedName>
    <definedName name="TABLE_30_3" localSheetId="3">#REF!</definedName>
    <definedName name="TABLE_30_3">#REF!</definedName>
    <definedName name="TABLE_31_3" localSheetId="3">#REF!</definedName>
    <definedName name="TABLE_31_3">#REF!</definedName>
    <definedName name="TABLE_32_3" localSheetId="3">#REF!</definedName>
    <definedName name="TABLE_32_3">#REF!</definedName>
    <definedName name="TABLE_33_3" localSheetId="3">#REF!</definedName>
    <definedName name="TABLE_33_3">#REF!</definedName>
    <definedName name="TABLE_34_3" localSheetId="3">#REF!</definedName>
    <definedName name="TABLE_34_3">#REF!</definedName>
    <definedName name="TABLE_35_3" localSheetId="3">#REF!</definedName>
    <definedName name="TABLE_35_3">#REF!</definedName>
    <definedName name="TABLE_36_3" localSheetId="3">#REF!</definedName>
    <definedName name="TABLE_36_3">#REF!</definedName>
    <definedName name="TABLE_37_3" localSheetId="3">#REF!</definedName>
    <definedName name="TABLE_37_3">#REF!</definedName>
    <definedName name="TABLE_38_3" localSheetId="3">#REF!</definedName>
    <definedName name="TABLE_38_3">#REF!</definedName>
    <definedName name="TABLE_39_3" localSheetId="3">#REF!</definedName>
    <definedName name="TABLE_39_3">#REF!</definedName>
    <definedName name="TABLE_4_3" localSheetId="3">#REF!</definedName>
    <definedName name="TABLE_4_3">#REF!</definedName>
    <definedName name="TABLE_40_3" localSheetId="3">#REF!</definedName>
    <definedName name="TABLE_40_3">#REF!</definedName>
    <definedName name="TABLE_41_3" localSheetId="3">#REF!</definedName>
    <definedName name="TABLE_41_3">#REF!</definedName>
    <definedName name="TABLE_42_3" localSheetId="3">#REF!</definedName>
    <definedName name="TABLE_42_3">#REF!</definedName>
    <definedName name="TABLE_43_3" localSheetId="3">#REF!</definedName>
    <definedName name="TABLE_43_3">#REF!</definedName>
    <definedName name="TABLE_44_3" localSheetId="3">#REF!</definedName>
    <definedName name="TABLE_44_3">#REF!</definedName>
    <definedName name="TABLE_45_3" localSheetId="3">#REF!</definedName>
    <definedName name="TABLE_45_3">#REF!</definedName>
    <definedName name="TABLE_46_3" localSheetId="3">#REF!</definedName>
    <definedName name="TABLE_46_3">#REF!</definedName>
    <definedName name="TABLE_47_3" localSheetId="3">#REF!</definedName>
    <definedName name="TABLE_47_3">#REF!</definedName>
    <definedName name="TABLE_48_3" localSheetId="3">#REF!</definedName>
    <definedName name="TABLE_48_3">#REF!</definedName>
    <definedName name="TABLE_49_3" localSheetId="3">#REF!</definedName>
    <definedName name="TABLE_49_3">#REF!</definedName>
    <definedName name="TABLE_5_3" localSheetId="3">#REF!</definedName>
    <definedName name="TABLE_5_3">#REF!</definedName>
    <definedName name="TABLE_50_3" localSheetId="3">#REF!</definedName>
    <definedName name="TABLE_50_3">#REF!</definedName>
    <definedName name="TABLE_51_3" localSheetId="3">#REF!</definedName>
    <definedName name="TABLE_51_3">#REF!</definedName>
    <definedName name="TABLE_52_3" localSheetId="3">#REF!</definedName>
    <definedName name="TABLE_52_3">#REF!</definedName>
    <definedName name="TABLE_53_3" localSheetId="3">#REF!</definedName>
    <definedName name="TABLE_53_3">#REF!</definedName>
    <definedName name="TABLE_54_3" localSheetId="3">#REF!</definedName>
    <definedName name="TABLE_54_3">#REF!</definedName>
    <definedName name="TABLE_55_3" localSheetId="3">#REF!</definedName>
    <definedName name="TABLE_55_3">#REF!</definedName>
    <definedName name="TABLE_56_3" localSheetId="3">#REF!</definedName>
    <definedName name="TABLE_56_3">#REF!</definedName>
    <definedName name="TABLE_57_3" localSheetId="3">#REF!</definedName>
    <definedName name="TABLE_57_3">#REF!</definedName>
    <definedName name="TABLE_58_3" localSheetId="3">#REF!</definedName>
    <definedName name="TABLE_58_3">#REF!</definedName>
    <definedName name="TABLE_59_3" localSheetId="3">#REF!</definedName>
    <definedName name="TABLE_59_3">#REF!</definedName>
    <definedName name="TABLE_6_3" localSheetId="3">#REF!</definedName>
    <definedName name="TABLE_6_3">#REF!</definedName>
    <definedName name="TABLE_60_3" localSheetId="3">#REF!</definedName>
    <definedName name="TABLE_60_3">#REF!</definedName>
    <definedName name="TABLE_61_3" localSheetId="3">#REF!</definedName>
    <definedName name="TABLE_61_3">#REF!</definedName>
    <definedName name="TABLE_62_3" localSheetId="3">#REF!</definedName>
    <definedName name="TABLE_62_3">#REF!</definedName>
    <definedName name="TABLE_63_3" localSheetId="3">#REF!</definedName>
    <definedName name="TABLE_63_3">#REF!</definedName>
    <definedName name="TABLE_64_3" localSheetId="3">#REF!</definedName>
    <definedName name="TABLE_64_3">#REF!</definedName>
    <definedName name="TABLE_65_3" localSheetId="3">#REF!</definedName>
    <definedName name="TABLE_65_3">#REF!</definedName>
    <definedName name="TABLE_66_3" localSheetId="3">#REF!</definedName>
    <definedName name="TABLE_66_3">#REF!</definedName>
    <definedName name="TABLE_67_3" localSheetId="3">#REF!</definedName>
    <definedName name="TABLE_67_3">#REF!</definedName>
    <definedName name="TABLE_68_3" localSheetId="3">#REF!</definedName>
    <definedName name="TABLE_68_3">#REF!</definedName>
    <definedName name="TABLE_69_3" localSheetId="3">#REF!</definedName>
    <definedName name="TABLE_69_3">#REF!</definedName>
    <definedName name="TABLE_7_3" localSheetId="3">#REF!</definedName>
    <definedName name="TABLE_7_3">#REF!</definedName>
    <definedName name="TABLE_70_3" localSheetId="3">#REF!</definedName>
    <definedName name="TABLE_70_3">#REF!</definedName>
    <definedName name="TABLE_71_3" localSheetId="3">#REF!</definedName>
    <definedName name="TABLE_71_3">#REF!</definedName>
    <definedName name="TABLE_72_3" localSheetId="3">#REF!</definedName>
    <definedName name="TABLE_72_3">#REF!</definedName>
    <definedName name="TABLE_73_3" localSheetId="3">#REF!</definedName>
    <definedName name="TABLE_73_3">#REF!</definedName>
    <definedName name="TABLE_74_3" localSheetId="3">#REF!</definedName>
    <definedName name="TABLE_74_3">#REF!</definedName>
    <definedName name="TABLE_75_3" localSheetId="3">#REF!</definedName>
    <definedName name="TABLE_75_3">#REF!</definedName>
    <definedName name="TABLE_76_3" localSheetId="3">#REF!</definedName>
    <definedName name="TABLE_76_3">#REF!</definedName>
    <definedName name="TABLE_77_3" localSheetId="3">#REF!</definedName>
    <definedName name="TABLE_77_3">#REF!</definedName>
    <definedName name="TABLE_78_3" localSheetId="3">#REF!</definedName>
    <definedName name="TABLE_78_3">#REF!</definedName>
    <definedName name="TABLE_79_3" localSheetId="3">#REF!</definedName>
    <definedName name="TABLE_79_3">#REF!</definedName>
    <definedName name="TABLE_8_3" localSheetId="3">#REF!</definedName>
    <definedName name="TABLE_8_3">#REF!</definedName>
    <definedName name="TABLE_80_3" localSheetId="3">#REF!</definedName>
    <definedName name="TABLE_80_3">#REF!</definedName>
    <definedName name="TABLE_81_3" localSheetId="3">#REF!</definedName>
    <definedName name="TABLE_81_3">#REF!</definedName>
    <definedName name="TABLE_82_3" localSheetId="3">#REF!</definedName>
    <definedName name="TABLE_82_3">#REF!</definedName>
    <definedName name="TABLE_83_3" localSheetId="3">#REF!</definedName>
    <definedName name="TABLE_83_3">#REF!</definedName>
    <definedName name="TABLE_84_3" localSheetId="3">#REF!</definedName>
    <definedName name="TABLE_84_3">#REF!</definedName>
    <definedName name="TABLE_85_3" localSheetId="3">#REF!</definedName>
    <definedName name="TABLE_85_3">#REF!</definedName>
    <definedName name="TABLE_86_3" localSheetId="3">#REF!</definedName>
    <definedName name="TABLE_86_3">#REF!</definedName>
    <definedName name="TABLE_87_3" localSheetId="3">#REF!</definedName>
    <definedName name="TABLE_87_3">#REF!</definedName>
    <definedName name="TABLE_88_3" localSheetId="3">#REF!</definedName>
    <definedName name="TABLE_88_3">#REF!</definedName>
    <definedName name="TABLE_89_3" localSheetId="3">#REF!</definedName>
    <definedName name="TABLE_89_3">#REF!</definedName>
    <definedName name="TABLE_9_3" localSheetId="3">#REF!</definedName>
    <definedName name="TABLE_9_3">#REF!</definedName>
    <definedName name="TABLE_90_3" localSheetId="3">#REF!</definedName>
    <definedName name="TABLE_90_3">#REF!</definedName>
    <definedName name="TABLE_91_3" localSheetId="3">#REF!</definedName>
    <definedName name="TABLE_91_3">#REF!</definedName>
    <definedName name="TABLE_92_3" localSheetId="3">#REF!</definedName>
    <definedName name="TABLE_92_3">#REF!</definedName>
    <definedName name="TABLE_93_3" localSheetId="3">#REF!</definedName>
    <definedName name="TABLE_93_3">#REF!</definedName>
    <definedName name="TABLE_94_3" localSheetId="3">#REF!</definedName>
    <definedName name="TABLE_94_3">#REF!</definedName>
    <definedName name="TABLE_95_3" localSheetId="3">#REF!</definedName>
    <definedName name="TABLE_95_3">#REF!</definedName>
    <definedName name="TABLE_96_3" localSheetId="3">#REF!</definedName>
    <definedName name="TABLE_96_3">#REF!</definedName>
    <definedName name="TABLE_97_3" localSheetId="3">#REF!</definedName>
    <definedName name="TABLE_97_3">#REF!</definedName>
    <definedName name="TABLE_98_3" localSheetId="3">#REF!</definedName>
    <definedName name="TABLE_98_3">#REF!</definedName>
    <definedName name="TABLE_99_3" localSheetId="3">#REF!</definedName>
    <definedName name="TABLE_99_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5" i="1" l="1"/>
  <c r="G101" i="25" l="1"/>
  <c r="G100" i="25"/>
  <c r="G99" i="25"/>
  <c r="G98" i="25"/>
  <c r="G96" i="25"/>
  <c r="G97" i="25"/>
  <c r="G92" i="25"/>
  <c r="M29" i="1"/>
  <c r="M28" i="1"/>
  <c r="M27" i="1"/>
  <c r="M32" i="1" s="1"/>
  <c r="M26" i="1"/>
  <c r="M30" i="1"/>
  <c r="K104" i="1"/>
  <c r="K71" i="1"/>
  <c r="K92" i="1"/>
  <c r="K78" i="1"/>
  <c r="K91" i="1"/>
  <c r="J109" i="1" l="1"/>
  <c r="A5" i="25" l="1"/>
  <c r="Q3" i="25"/>
  <c r="G72" i="25" l="1"/>
  <c r="G78" i="25" s="1"/>
  <c r="G55" i="25"/>
  <c r="G56" i="25"/>
  <c r="G57" i="25"/>
  <c r="G62" i="25" s="1"/>
  <c r="G58" i="25"/>
  <c r="G59" i="25"/>
  <c r="G60" i="25"/>
  <c r="G61" i="25"/>
  <c r="G54" i="25"/>
  <c r="G52" i="25"/>
  <c r="B52" i="25"/>
  <c r="C52" i="25"/>
  <c r="C54" i="25" s="1"/>
  <c r="D52" i="25"/>
  <c r="E52" i="25"/>
  <c r="E54" i="25" s="1"/>
  <c r="F52" i="25"/>
  <c r="B54" i="25"/>
  <c r="D54" i="25"/>
  <c r="F54" i="25"/>
  <c r="B55" i="25"/>
  <c r="C55" i="25"/>
  <c r="D55" i="25"/>
  <c r="F55" i="25"/>
  <c r="B56" i="25"/>
  <c r="C56" i="25"/>
  <c r="D56" i="25"/>
  <c r="F56" i="25"/>
  <c r="F62" i="25" s="1"/>
  <c r="B57" i="25"/>
  <c r="C57" i="25"/>
  <c r="D57" i="25"/>
  <c r="E57" i="25"/>
  <c r="F57" i="25"/>
  <c r="B58" i="25"/>
  <c r="C58" i="25"/>
  <c r="D58" i="25"/>
  <c r="F58" i="25"/>
  <c r="B59" i="25"/>
  <c r="C59" i="25"/>
  <c r="D59" i="25"/>
  <c r="F59" i="25"/>
  <c r="B60" i="25"/>
  <c r="C60" i="25"/>
  <c r="D60" i="25"/>
  <c r="F60" i="25"/>
  <c r="B61" i="25"/>
  <c r="C61" i="25"/>
  <c r="D61" i="25"/>
  <c r="E61" i="25"/>
  <c r="F61" i="25"/>
  <c r="E72" i="25"/>
  <c r="F72" i="25"/>
  <c r="F74" i="25" s="1"/>
  <c r="B74" i="25"/>
  <c r="C74" i="25"/>
  <c r="D74" i="25"/>
  <c r="E74" i="25"/>
  <c r="B75" i="25"/>
  <c r="C75" i="25"/>
  <c r="D75" i="25"/>
  <c r="E75" i="25"/>
  <c r="B76" i="25"/>
  <c r="C76" i="25"/>
  <c r="D76" i="25"/>
  <c r="E76" i="25"/>
  <c r="B77" i="25"/>
  <c r="C77" i="25"/>
  <c r="D77" i="25"/>
  <c r="E77" i="25"/>
  <c r="F77" i="25"/>
  <c r="B78" i="25"/>
  <c r="C78" i="25"/>
  <c r="D78" i="25"/>
  <c r="E78" i="25"/>
  <c r="B79" i="25"/>
  <c r="C79" i="25"/>
  <c r="D79" i="25"/>
  <c r="E79" i="25"/>
  <c r="B80" i="25"/>
  <c r="C80" i="25"/>
  <c r="D80" i="25"/>
  <c r="E80" i="25"/>
  <c r="B81" i="25"/>
  <c r="C81" i="25"/>
  <c r="D81" i="25"/>
  <c r="E81" i="25"/>
  <c r="F81" i="25"/>
  <c r="B92" i="25"/>
  <c r="B98" i="25" s="1"/>
  <c r="C92" i="25"/>
  <c r="D92" i="25"/>
  <c r="D96" i="25" s="1"/>
  <c r="E92" i="25"/>
  <c r="F92" i="25"/>
  <c r="F98" i="25" s="1"/>
  <c r="C96" i="25"/>
  <c r="E96" i="25"/>
  <c r="B97" i="25"/>
  <c r="C97" i="25"/>
  <c r="E97" i="25"/>
  <c r="F97" i="25"/>
  <c r="C98" i="25"/>
  <c r="E98" i="25"/>
  <c r="B99" i="25"/>
  <c r="C99" i="25"/>
  <c r="D99" i="25"/>
  <c r="E99" i="25"/>
  <c r="F99" i="25"/>
  <c r="B100" i="25"/>
  <c r="C100" i="25"/>
  <c r="E100" i="25"/>
  <c r="F100" i="25"/>
  <c r="B101" i="25"/>
  <c r="C101" i="25"/>
  <c r="E101" i="25"/>
  <c r="F101" i="25"/>
  <c r="G79" i="25" l="1"/>
  <c r="G75" i="25"/>
  <c r="G81" i="25"/>
  <c r="G77" i="25"/>
  <c r="G80" i="25"/>
  <c r="G76" i="25"/>
  <c r="G74" i="25"/>
  <c r="D98" i="25"/>
  <c r="F96" i="25"/>
  <c r="B96" i="25"/>
  <c r="F80" i="25"/>
  <c r="F76" i="25"/>
  <c r="E60" i="25"/>
  <c r="E56" i="25"/>
  <c r="D97" i="25"/>
  <c r="F79" i="25"/>
  <c r="F75" i="25"/>
  <c r="F82" i="25" s="1"/>
  <c r="E59" i="25"/>
  <c r="E55" i="25"/>
  <c r="D101" i="25"/>
  <c r="D100" i="25"/>
  <c r="F78" i="25"/>
  <c r="E58" i="25"/>
  <c r="G82" i="25" l="1"/>
  <c r="M17" i="1"/>
  <c r="J91" i="1"/>
  <c r="M9" i="1"/>
  <c r="M8" i="1"/>
  <c r="M7" i="1"/>
  <c r="M6" i="1"/>
  <c r="J121" i="1"/>
  <c r="K121" i="1"/>
  <c r="M20" i="1" s="1"/>
  <c r="K109" i="1"/>
  <c r="M19" i="1" s="1"/>
  <c r="J103" i="1"/>
  <c r="K103" i="1"/>
  <c r="M18" i="1" s="1"/>
  <c r="J77" i="1"/>
  <c r="M5" i="1" s="1"/>
  <c r="K77" i="1"/>
  <c r="M16" i="1" s="1"/>
  <c r="J70" i="1"/>
  <c r="M4" i="1" s="1"/>
  <c r="K70" i="1"/>
  <c r="M15" i="1" s="1"/>
  <c r="J64" i="1"/>
  <c r="M3" i="1" s="1"/>
  <c r="J41" i="1"/>
  <c r="M2" i="1" s="1"/>
  <c r="M10" i="1" l="1"/>
  <c r="K64" i="1"/>
  <c r="M14" i="1" s="1"/>
  <c r="K41" i="1"/>
  <c r="M13" i="1" s="1"/>
  <c r="M21" i="1" s="1"/>
  <c r="Y3" i="22" l="1"/>
  <c r="X3" i="22"/>
  <c r="Y2" i="22"/>
  <c r="X2" i="22"/>
  <c r="L30" i="1" l="1"/>
  <c r="L28" i="1"/>
  <c r="L26" i="1"/>
  <c r="I104" i="1"/>
  <c r="L29" i="1" s="1"/>
  <c r="I78" i="1"/>
  <c r="L27" i="1" s="1"/>
  <c r="I92" i="1"/>
  <c r="L9" i="1"/>
  <c r="L7" i="1"/>
  <c r="L32" i="1" l="1"/>
  <c r="I121" i="1"/>
  <c r="L20" i="1" s="1"/>
  <c r="H121" i="1"/>
  <c r="I109" i="1"/>
  <c r="L19" i="1" s="1"/>
  <c r="H109" i="1"/>
  <c r="L8" i="1" s="1"/>
  <c r="H103" i="1"/>
  <c r="I103" i="1"/>
  <c r="L18" i="1" s="1"/>
  <c r="I91" i="1"/>
  <c r="L17" i="1" s="1"/>
  <c r="H91" i="1"/>
  <c r="L6" i="1" s="1"/>
  <c r="I77" i="1"/>
  <c r="L16" i="1" s="1"/>
  <c r="H77" i="1"/>
  <c r="L5" i="1" s="1"/>
  <c r="I70" i="1"/>
  <c r="L15" i="1" s="1"/>
  <c r="H70" i="1"/>
  <c r="L4" i="1" s="1"/>
  <c r="H64" i="1" l="1"/>
  <c r="L3" i="1" s="1"/>
  <c r="I41" i="1"/>
  <c r="L13" i="1" s="1"/>
  <c r="H41" i="1"/>
  <c r="L2" i="1" s="1"/>
  <c r="L10" i="1" s="1"/>
  <c r="G110" i="1" l="1"/>
  <c r="K30" i="1"/>
  <c r="G92" i="1"/>
  <c r="K28" i="1"/>
  <c r="K9" i="1" l="1"/>
  <c r="K7" i="1"/>
  <c r="G121" i="1"/>
  <c r="J20" i="1" s="1"/>
  <c r="F121" i="1"/>
  <c r="G109" i="1" l="1"/>
  <c r="J19" i="1" s="1"/>
  <c r="F109" i="1"/>
  <c r="K8" i="1" s="1"/>
  <c r="G104" i="1"/>
  <c r="K29" i="1" s="1"/>
  <c r="G103" i="1"/>
  <c r="K18" i="1" s="1"/>
  <c r="F103" i="1"/>
  <c r="G91" i="1" l="1"/>
  <c r="K17" i="1" s="1"/>
  <c r="F91" i="1"/>
  <c r="K6" i="1" s="1"/>
  <c r="K16" i="1"/>
  <c r="G78" i="1"/>
  <c r="K27" i="1" s="1"/>
  <c r="G77" i="1"/>
  <c r="F77" i="1"/>
  <c r="K5" i="1" s="1"/>
  <c r="G71" i="1"/>
  <c r="K26" i="1" s="1"/>
  <c r="G70" i="1"/>
  <c r="K15" i="1" s="1"/>
  <c r="F70" i="1"/>
  <c r="K4" i="1" s="1"/>
  <c r="K3" i="1"/>
  <c r="G64" i="1"/>
  <c r="K14" i="1" s="1"/>
  <c r="F64" i="1"/>
  <c r="K32" i="1" l="1"/>
  <c r="K13" i="1"/>
  <c r="K2" i="1"/>
  <c r="K10" i="1" s="1"/>
  <c r="J7" i="1" l="1"/>
  <c r="J9" i="1"/>
  <c r="C21" i="1"/>
  <c r="D21" i="1"/>
  <c r="E21" i="1"/>
  <c r="F21" i="1"/>
  <c r="G21" i="1"/>
  <c r="H21" i="1"/>
  <c r="I21" i="1"/>
  <c r="C32" i="1"/>
  <c r="D32" i="1"/>
  <c r="E32" i="1"/>
  <c r="F32" i="1"/>
  <c r="G32" i="1"/>
  <c r="H32" i="1"/>
  <c r="I32" i="1"/>
  <c r="D41" i="1"/>
  <c r="J2" i="1" s="1"/>
  <c r="E41" i="1"/>
  <c r="J13" i="1" s="1"/>
  <c r="D64" i="1"/>
  <c r="J3" i="1" s="1"/>
  <c r="E64" i="1"/>
  <c r="J14" i="1" s="1"/>
  <c r="D70" i="1"/>
  <c r="J4" i="1" s="1"/>
  <c r="E70" i="1"/>
  <c r="J15" i="1" s="1"/>
  <c r="E71" i="1"/>
  <c r="J26" i="1" s="1"/>
  <c r="D77" i="1"/>
  <c r="J5" i="1" s="1"/>
  <c r="E77" i="1"/>
  <c r="J16" i="1" s="1"/>
  <c r="E78" i="1"/>
  <c r="J27" i="1" s="1"/>
  <c r="D91" i="1"/>
  <c r="J6" i="1" s="1"/>
  <c r="E91" i="1"/>
  <c r="J17" i="1" s="1"/>
  <c r="E92" i="1"/>
  <c r="J28" i="1" s="1"/>
  <c r="D103" i="1"/>
  <c r="E103" i="1"/>
  <c r="J18" i="1" s="1"/>
  <c r="D109" i="1"/>
  <c r="J8" i="1" s="1"/>
  <c r="E109" i="1"/>
  <c r="K19" i="1" s="1"/>
  <c r="K21" i="1" s="1"/>
  <c r="E110" i="1"/>
  <c r="J30" i="1" s="1"/>
  <c r="D121" i="1"/>
  <c r="E121" i="1"/>
  <c r="K20" i="1" s="1"/>
  <c r="J10" i="1" l="1"/>
  <c r="J21" i="1"/>
  <c r="J32" i="1"/>
  <c r="E104" i="1"/>
  <c r="J29" i="1" s="1"/>
  <c r="I64" i="1" l="1"/>
  <c r="L14" i="1" s="1"/>
  <c r="L21" i="1" s="1"/>
</calcChain>
</file>

<file path=xl/sharedStrings.xml><?xml version="1.0" encoding="utf-8"?>
<sst xmlns="http://schemas.openxmlformats.org/spreadsheetml/2006/main" count="397" uniqueCount="156">
  <si>
    <t>Nummerierungslogik</t>
  </si>
  <si>
    <t>1. Stelle: Klasse, 2. Stelle: Klassierung gemäss VeVA, 3. und 4. Stelle: Fortlaufende Nummerierung</t>
  </si>
  <si>
    <t>Klassierung gemäss VeVA: 1=[S], 2=[akb] und [ak], 3=[nk]</t>
  </si>
  <si>
    <t xml:space="preserve">Klasse 1 </t>
  </si>
  <si>
    <t>Chemische Abfälle</t>
  </si>
  <si>
    <t>Nicht halogenierte Lösungsmittel </t>
  </si>
  <si>
    <t>[S]</t>
  </si>
  <si>
    <t>Halogenierte Lösungsmittel </t>
  </si>
  <si>
    <t>Chemische Reaktionsrückstände </t>
  </si>
  <si>
    <t>Motorenöle </t>
  </si>
  <si>
    <t>Übrige technische Öle (ohne PCB) </t>
  </si>
  <si>
    <t>PCB-haltige Öle </t>
  </si>
  <si>
    <t>Teere und kohlehaltige Abfälle </t>
  </si>
  <si>
    <t>Säuren und Laugen </t>
  </si>
  <si>
    <t>Emulsionen </t>
  </si>
  <si>
    <t>Farb- und Lackabfälle </t>
  </si>
  <si>
    <t>Klebstoff- und Dichtmassenabfälle </t>
  </si>
  <si>
    <t>Explosive Abfälle, Munition </t>
  </si>
  <si>
    <t>Salzhaltige Abfälle </t>
  </si>
  <si>
    <t>Fotoabfälle und -chemikalien </t>
  </si>
  <si>
    <t>Druckfarbenabfälle </t>
  </si>
  <si>
    <t>Toner und Beschichtungspulver </t>
  </si>
  <si>
    <t>Katalysatoren </t>
  </si>
  <si>
    <t>Flüssige Brennstoffe </t>
  </si>
  <si>
    <t>Gase in Druckbehältern </t>
  </si>
  <si>
    <t>Biozide, Holzschutzmittel und ähnliche Chemikalien </t>
  </si>
  <si>
    <t>Andere chemische Sonderabfälle </t>
  </si>
  <si>
    <t xml:space="preserve">Klasse 2 </t>
  </si>
  <si>
    <t>Medizinische Abfälle</t>
  </si>
  <si>
    <t>Kontaminationsgefährliche und infektiöse Abfälle </t>
  </si>
  <si>
    <t>Altmedikamente und feste pharmazeutische Abfälle </t>
  </si>
  <si>
    <t>Medizinische Abfälle mit Verletzungsgefahr </t>
  </si>
  <si>
    <t>Nicht infektiöse Abfälle aus der Medizin </t>
  </si>
  <si>
    <t>Klasse 3</t>
  </si>
  <si>
    <t>Altkabel, die gefährliche Stoffe enthalten </t>
  </si>
  <si>
    <t>Andere metallische Sonderabfälle </t>
  </si>
  <si>
    <t>Altkabel </t>
  </si>
  <si>
    <t>[ak]</t>
  </si>
  <si>
    <t>Schrottschutt und Wagenwischgut </t>
  </si>
  <si>
    <t xml:space="preserve">Klasse 4 </t>
  </si>
  <si>
    <t>Mineralische Abfälle</t>
  </si>
  <si>
    <t>Durch gefährliche Stoffe verschmutztes Aushubmaterial</t>
  </si>
  <si>
    <t>Ausbauasphalt mit einem Gehalt von mehr als 1000 mg PAK pro kg</t>
  </si>
  <si>
    <t>Gemischte Bauabfälle, die gefährliche Stoffe enthalten </t>
  </si>
  <si>
    <t>Abfälle aus der Ausbeutung von Bodenschätzen </t>
  </si>
  <si>
    <t>Asbesthaltige Abfälle </t>
  </si>
  <si>
    <t>Andere mineralische Sonderabfälle </t>
  </si>
  <si>
    <t>Feuerfeste Materialien </t>
  </si>
  <si>
    <t>Ausbauasphalt mit einem Gehalt von 250 bis 1000 mg PAK pro kg</t>
  </si>
  <si>
    <t>Gemischte und verschmutzte Bauabfälle, die keine gefährlichen Stoffe enthalten</t>
  </si>
  <si>
    <t xml:space="preserve">Klasse 5 </t>
  </si>
  <si>
    <t>Anlagen, Maschinen, Fahrzeuge und Zubehör sowie Elektro- und Elektronikgeräte</t>
  </si>
  <si>
    <t>Bleibatterien und Bleiakkumulatoren </t>
  </si>
  <si>
    <t>Andere Batterien und Akkumulatoren </t>
  </si>
  <si>
    <t>PCB-haltige Bestandteile aus Elektro-/Elektronikgeräten</t>
  </si>
  <si>
    <t>Bestandteile aus Elektro-/Elektronikgeräten, die andere gefährliche Stoffe enthalten</t>
  </si>
  <si>
    <t>Teile aus Fahrzeugen und Maschinen </t>
  </si>
  <si>
    <t>Altfahrzeuge </t>
  </si>
  <si>
    <t>Altreifen </t>
  </si>
  <si>
    <t>Elektro-/Elektronikgeräte, die teil- oder vollhalogenierte Fluorchlorkohlenwasserstoffe (FCKW) enthalten</t>
  </si>
  <si>
    <t>Andere Elektro-/Elektronikgeräte und Bestandteile </t>
  </si>
  <si>
    <t xml:space="preserve">Klasse 6 </t>
  </si>
  <si>
    <t>Biogene Abfälle</t>
  </si>
  <si>
    <t>Problematische Holzabfälle</t>
  </si>
  <si>
    <t>Speiseöle und -fette ohne diejenigen, die aus kommunalen Sammlungen stammen </t>
  </si>
  <si>
    <t>Altholz </t>
  </si>
  <si>
    <t>Klasse 7</t>
  </si>
  <si>
    <t>Schlacken und Aschen </t>
  </si>
  <si>
    <t>Rauchgasreinigungs-Rückstände </t>
  </si>
  <si>
    <t>Brennbare Leichtfraktion aus der Zerkleinerung metallhaltiger Abfälle</t>
  </si>
  <si>
    <t>Filter-, Aufsaug- und Ionenaustauschmaterialien </t>
  </si>
  <si>
    <t>Strassen- und Hofsammlerschlämme </t>
  </si>
  <si>
    <t>Andere Schlämme und Industrieabwässer </t>
  </si>
  <si>
    <t>Ölhaltige Schlämme und Behandlungsrückstände </t>
  </si>
  <si>
    <t>Andere Behandlungsrückstände </t>
  </si>
  <si>
    <t>Feinmaterial aus der Bauabfallsortierung </t>
  </si>
  <si>
    <t xml:space="preserve">Klasse 8 </t>
  </si>
  <si>
    <t>Weitere Abfallarten</t>
  </si>
  <si>
    <t>Sonderabfälle aus der kommunalen und übrigen Sammlung </t>
  </si>
  <si>
    <t>Metallische Abfälle</t>
  </si>
  <si>
    <t>Schlämme und Behandlungsrückstände</t>
  </si>
  <si>
    <t>Klassierung LVA</t>
  </si>
  <si>
    <t>VVEA Klasse</t>
  </si>
  <si>
    <t xml:space="preserve">Klassen Name </t>
  </si>
  <si>
    <t>Chemische Abfälle [kg/a]</t>
  </si>
  <si>
    <t>Medizinische Abfälle [kg/a]</t>
  </si>
  <si>
    <t xml:space="preserve"> Metallische Abfälle [kg/a]</t>
  </si>
  <si>
    <t>Mineralische Abfälle [kg/a]</t>
  </si>
  <si>
    <t>Anlagen, Maschinen, Fahrzeuge und Zubehör sowie Elektro- und Elektronikgeräte [kg/a]</t>
  </si>
  <si>
    <t>Biogene Abfälle [kg/a]</t>
  </si>
  <si>
    <t xml:space="preserve"> Schlämme und Behandlungsrückstände [kg/a]</t>
  </si>
  <si>
    <t>Weitere Abfallarten [kg/a]</t>
  </si>
  <si>
    <t>Menge [kg]</t>
  </si>
  <si>
    <t>Total</t>
  </si>
  <si>
    <t>Angenommen</t>
  </si>
  <si>
    <t>Abgegeben</t>
  </si>
  <si>
    <t>n.a</t>
  </si>
  <si>
    <t xml:space="preserve">[akb] </t>
  </si>
  <si>
    <t>von Betrieben angenommen</t>
  </si>
  <si>
    <t>Bemerkung</t>
  </si>
  <si>
    <t>weitere Verwendungen</t>
  </si>
  <si>
    <t>Begleitschein nach der Verordnung über den Verkehr mit Abfällen (VeVA, SR 814.610)</t>
  </si>
  <si>
    <t>Erfassungsmethode</t>
  </si>
  <si>
    <t>Abgeber und Empfänger erfassen die Sonderabfälle elektonisch in einer vom Bund bereitgestellten Datenbank (veva-online.ch).</t>
  </si>
  <si>
    <t>Erhebungsmethode</t>
  </si>
  <si>
    <t>Verordnung über den Verkehr mit Abfällen (VeVA, SR 814.610)</t>
  </si>
  <si>
    <t>Datengrundlagen</t>
  </si>
  <si>
    <t>Abfall-Code, LVA-Code, Menge, Abgeberbetrieb, Entsorgungsbetrieb</t>
  </si>
  <si>
    <t>Attribute in Datensatz</t>
  </si>
  <si>
    <t>Grenzwerte / Qualitätsziele / Anforderungen</t>
  </si>
  <si>
    <t>Anzahl Messungen</t>
  </si>
  <si>
    <t>Der Abgeber eines Sonderabfalles muss bei jeder Abgabe einen sogenannten Begleitschein gemäss VeVA ausfüllen. Dort muss unter anderem die Menge und der LVA-Code das Abfalles angegeben werden. Mit diesen Daten, welche in der Datenbank VeVA-Online erfasst werden, kann die Abfallstatistik für die Schweiz aber auch für die Kantone erstellt werden.</t>
  </si>
  <si>
    <t>Methode: weitere Angaben</t>
  </si>
  <si>
    <t>Elektronische Erfassung der entsorgten Sonderabfälle über eine zentrale Datenbank (veva-online.ch). Die Daten werden durch die Abgeber und Empfänger der Sonderabfälle erfasst.</t>
  </si>
  <si>
    <t>Methode</t>
  </si>
  <si>
    <t>Sonderabfall, VeVA, Entsorgung, Statistik, Abfall, ak-Abfälle</t>
  </si>
  <si>
    <t>Tags (Stichworte)</t>
  </si>
  <si>
    <t>*.xlsx / *.pdf (Schema)</t>
  </si>
  <si>
    <t>Abgabe Datenformat</t>
  </si>
  <si>
    <t>verfügbare Daten</t>
  </si>
  <si>
    <t>Enddatum</t>
  </si>
  <si>
    <t>Startdatum</t>
  </si>
  <si>
    <t>jährlich</t>
  </si>
  <si>
    <t>Aktualisierungsintervall</t>
  </si>
  <si>
    <t>Geändert / Stand</t>
  </si>
  <si>
    <t>Nicht-kommerzielle Nutzung erlaubt / Kommerzielle Nutzung erlaubt / mit Quellenangabe</t>
  </si>
  <si>
    <t>Nutzungsbedingung</t>
  </si>
  <si>
    <t>afu@bd.so.ch</t>
  </si>
  <si>
    <t>Kontaktstelle, E-Mail</t>
  </si>
  <si>
    <t>Ramon Schneider, AfU, Abteilung Stoffe</t>
  </si>
  <si>
    <t>Kontaktstelle, Name</t>
  </si>
  <si>
    <t>Amt für Umwelt AfU, Kanton Solothurn</t>
  </si>
  <si>
    <t>Organisation</t>
  </si>
  <si>
    <t>Bereitstellung von statistischen Daten zur Thematik Sonderabfälle, Kenntnisse über die Sonderabfallströme im Kanton SO</t>
  </si>
  <si>
    <t>Projekt (Ziel / Zweck)</t>
  </si>
  <si>
    <t>Darstellung der produzierten Sonderbfälle im Kanton Solothurn sowie die aus der Schweiz und dem Ausland in den Kanton Solothurn eingeführten Sonderabfälle. Stark zusammengefasst werden auch die im Kanton Solothurn produzierten ak-Abfälle dargestellt.</t>
  </si>
  <si>
    <t>Beschreibung (DE)</t>
  </si>
  <si>
    <t>Sonderabfallstatistik</t>
  </si>
  <si>
    <t>Titel (DE)</t>
  </si>
  <si>
    <t>Sonderabfall</t>
  </si>
  <si>
    <t>Thema</t>
  </si>
  <si>
    <r>
      <t>Sonderabfall - Bewegungen</t>
    </r>
    <r>
      <rPr>
        <sz val="10"/>
        <rFont val="Frutiger LT Com 55 Roman"/>
        <family val="2"/>
      </rPr>
      <t xml:space="preserve"> [t/a]</t>
    </r>
  </si>
  <si>
    <r>
      <t xml:space="preserve">Im Kanton SO </t>
    </r>
    <r>
      <rPr>
        <b/>
        <sz val="10"/>
        <color rgb="FFFF0000"/>
        <rFont val="Frutiger LT Com 55 Roman"/>
        <family val="2"/>
      </rPr>
      <t>abgegebene</t>
    </r>
    <r>
      <rPr>
        <b/>
        <sz val="10"/>
        <color theme="1"/>
        <rFont val="Frutiger LT Com 55 Roman"/>
        <family val="2"/>
      </rPr>
      <t xml:space="preserve"> Sonderabfälle [</t>
    </r>
    <r>
      <rPr>
        <b/>
        <sz val="10"/>
        <color rgb="FFFF0000"/>
        <rFont val="Frutiger LT Com 55 Roman"/>
        <family val="2"/>
      </rPr>
      <t>S</t>
    </r>
    <r>
      <rPr>
        <b/>
        <sz val="10"/>
        <color theme="1"/>
        <rFont val="Frutiger LT Com 55 Roman"/>
        <family val="2"/>
      </rPr>
      <t>] [t/a]</t>
    </r>
  </si>
  <si>
    <r>
      <t xml:space="preserve">Im Kanton SO </t>
    </r>
    <r>
      <rPr>
        <b/>
        <sz val="10"/>
        <color theme="9" tint="-0.249977111117893"/>
        <rFont val="Frutiger LT Com 55 Roman"/>
        <family val="2"/>
      </rPr>
      <t>angenommene</t>
    </r>
    <r>
      <rPr>
        <b/>
        <sz val="10"/>
        <color theme="1"/>
        <rFont val="Frutiger LT Com 55 Roman"/>
        <family val="2"/>
      </rPr>
      <t xml:space="preserve"> Sonderabfälle [</t>
    </r>
    <r>
      <rPr>
        <b/>
        <sz val="10"/>
        <color rgb="FFFF0000"/>
        <rFont val="Frutiger LT Com 55 Roman"/>
        <family val="2"/>
      </rPr>
      <t>S</t>
    </r>
    <r>
      <rPr>
        <b/>
        <sz val="10"/>
        <color theme="1"/>
        <rFont val="Frutiger LT Com 55 Roman"/>
        <family val="2"/>
      </rPr>
      <t>] [t/a]</t>
    </r>
  </si>
  <si>
    <r>
      <t xml:space="preserve">Im Kanton SO </t>
    </r>
    <r>
      <rPr>
        <b/>
        <sz val="10"/>
        <color theme="4" tint="-0.249977111117893"/>
        <rFont val="Frutiger LT Com 55 Roman"/>
        <family val="2"/>
      </rPr>
      <t>angenommene</t>
    </r>
    <r>
      <rPr>
        <b/>
        <sz val="10"/>
        <color theme="1"/>
        <rFont val="Frutiger LT Com 55 Roman"/>
        <family val="2"/>
      </rPr>
      <t xml:space="preserve"> andere kantrollpflichtige Abfälle [</t>
    </r>
    <r>
      <rPr>
        <b/>
        <sz val="10"/>
        <color rgb="FFFF0000"/>
        <rFont val="Frutiger LT Com 55 Roman"/>
        <family val="2"/>
      </rPr>
      <t>ak</t>
    </r>
    <r>
      <rPr>
        <b/>
        <sz val="10"/>
        <color theme="1"/>
        <rFont val="Frutiger LT Com 55 Roman"/>
        <family val="2"/>
      </rPr>
      <t>] [t/a]</t>
    </r>
  </si>
  <si>
    <r>
      <t xml:space="preserve">Verschmutztes Aushubmaterial, das keine gefährlichen Stoffe enthält </t>
    </r>
    <r>
      <rPr>
        <vertAlign val="superscript"/>
        <sz val="10"/>
        <color theme="1"/>
        <rFont val="Frutiger LT Com 55 Roman"/>
        <family val="2"/>
      </rPr>
      <t>1</t>
    </r>
  </si>
  <si>
    <t>von Betrieben abgegeben</t>
  </si>
  <si>
    <t>ab 1995</t>
  </si>
  <si>
    <t>Statistik: 2012
Bewegungen: 1995</t>
  </si>
  <si>
    <r>
      <t>Chemische Abfälle</t>
    </r>
    <r>
      <rPr>
        <sz val="10"/>
        <rFont val="Frutiger LT Com 55 Roman"/>
        <family val="2"/>
      </rPr>
      <t xml:space="preserve"> [t/a]</t>
    </r>
  </si>
  <si>
    <t>Anlagen, Maschinen</t>
  </si>
  <si>
    <t>abgegebeneSonderabfälle</t>
  </si>
  <si>
    <t>Summe</t>
  </si>
  <si>
    <t>angen</t>
  </si>
  <si>
    <t>ak</t>
  </si>
  <si>
    <t>angenommene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</si>
</sst>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64" formatCode="dd/mm/yyyy;@"/>
    <numFmt numFmtId="165" formatCode="_ * #,##0_ ;_ * \-#,##0_ ;_ * &quot;-&quot;??_ ;_ @_ "/>
  </numFmts>
  <fonts count="20" x14ac:knownFonts="1">
    <font>
      <sz val="12"/>
      <color theme="1"/>
      <name val="Calibri"/>
      <family val="2"/>
      <scheme val="minor"/>
    </font>
    <font>
      <sz val="10"/>
      <name val="Frutiger LT Com 55 Roman"/>
      <family val="2"/>
    </font>
    <font>
      <b/>
      <sz val="10"/>
      <name val="Frutiger LT Com 55 Roman"/>
      <family val="2"/>
    </font>
    <font>
      <b/>
      <sz val="10"/>
      <color rgb="FFFF0000"/>
      <name val="Frutiger LT Com 55 Roman"/>
      <family val="2"/>
    </font>
    <font>
      <sz val="10"/>
      <name val="Arial"/>
      <family val="2"/>
    </font>
    <font>
      <sz val="11"/>
      <color theme="1"/>
      <name val="Frutiger LT Com 55 Roman"/>
      <family val="2"/>
    </font>
    <font>
      <sz val="10"/>
      <color rgb="FF000000"/>
      <name val="Frutiger LT Com 55 Roman"/>
      <family val="2"/>
    </font>
    <font>
      <b/>
      <sz val="10"/>
      <color rgb="FF000000"/>
      <name val="Frutiger LT Com 55 Roman"/>
      <family val="2"/>
    </font>
    <font>
      <sz val="10"/>
      <color theme="1"/>
      <name val="Frutiger LT Com 55 Roman"/>
      <family val="2"/>
    </font>
    <font>
      <b/>
      <sz val="10"/>
      <color theme="1"/>
      <name val="Frutiger LT Com 55 Roman"/>
      <family val="2"/>
    </font>
    <font>
      <sz val="10"/>
      <color theme="1"/>
      <name val="Calibri"/>
      <family val="2"/>
      <scheme val="minor"/>
    </font>
    <font>
      <b/>
      <sz val="10"/>
      <color theme="1"/>
      <name val="Calibri"/>
      <family val="2"/>
      <scheme val="minor"/>
    </font>
    <font>
      <b/>
      <sz val="10"/>
      <color theme="9" tint="-0.249977111117893"/>
      <name val="Frutiger LT Com 55 Roman"/>
      <family val="2"/>
    </font>
    <font>
      <b/>
      <sz val="10"/>
      <color theme="4" tint="-0.249977111117893"/>
      <name val="Frutiger LT Com 55 Roman"/>
      <family val="2"/>
    </font>
    <font>
      <vertAlign val="superscript"/>
      <sz val="10"/>
      <color theme="1"/>
      <name val="Frutiger LT Com 55 Roman"/>
      <family val="2"/>
    </font>
    <font>
      <sz val="10"/>
      <name val="Calibri"/>
      <family val="2"/>
      <scheme val="minor"/>
    </font>
    <font>
      <b/>
      <sz val="12"/>
      <color theme="1"/>
      <name val="Frutiger LT Com 55 Roman"/>
      <family val="2"/>
    </font>
    <font>
      <sz val="10"/>
      <color rgb="FFFF0000"/>
      <name val="Frutiger LT Com 55 Roman"/>
      <family val="2"/>
    </font>
    <font>
      <sz val="12"/>
      <color theme="1"/>
      <name val="Frutiger LT Com 55 Roman"/>
      <family val="2"/>
    </font>
    <font>
      <b/>
      <sz val="12"/>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0" fontId="4" fillId="0" borderId="0"/>
  </cellStyleXfs>
  <cellXfs count="132">
    <xf numFmtId="0" fontId="0" fillId="0" borderId="0" xfId="0"/>
    <xf numFmtId="3" fontId="1" fillId="0" borderId="0" xfId="0" applyNumberFormat="1" applyFont="1"/>
    <xf numFmtId="3" fontId="1" fillId="0" borderId="0" xfId="0" applyNumberFormat="1" applyFont="1" applyFill="1"/>
    <xf numFmtId="0" fontId="2" fillId="0" borderId="0" xfId="0" applyFont="1"/>
    <xf numFmtId="0" fontId="2" fillId="0" borderId="0" xfId="0" applyFont="1" applyFill="1"/>
    <xf numFmtId="1" fontId="1" fillId="0" borderId="0" xfId="0" applyNumberFormat="1" applyFont="1"/>
    <xf numFmtId="3" fontId="1" fillId="0" borderId="0" xfId="0" applyNumberFormat="1" applyFont="1" applyBorder="1"/>
    <xf numFmtId="0" fontId="5" fillId="0" borderId="0" xfId="1" applyFont="1" applyAlignment="1">
      <alignment vertical="top" wrapText="1"/>
    </xf>
    <xf numFmtId="0" fontId="6" fillId="0" borderId="13" xfId="1" applyFont="1" applyBorder="1" applyAlignment="1">
      <alignment vertical="top" wrapText="1"/>
    </xf>
    <xf numFmtId="0" fontId="7" fillId="0" borderId="13" xfId="1" applyFont="1" applyBorder="1" applyAlignment="1">
      <alignment vertical="top" wrapText="1"/>
    </xf>
    <xf numFmtId="0" fontId="6" fillId="0" borderId="13" xfId="1" applyFont="1" applyFill="1" applyBorder="1" applyAlignment="1">
      <alignment vertical="top" wrapText="1"/>
    </xf>
    <xf numFmtId="0" fontId="2" fillId="0" borderId="13" xfId="1" applyFont="1" applyBorder="1" applyAlignment="1">
      <alignment vertical="top" wrapText="1"/>
    </xf>
    <xf numFmtId="0" fontId="8" fillId="0" borderId="13" xfId="1" applyFont="1" applyFill="1" applyBorder="1" applyAlignment="1">
      <alignment vertical="top" wrapText="1"/>
    </xf>
    <xf numFmtId="0" fontId="9" fillId="0" borderId="13" xfId="1" applyFont="1" applyFill="1" applyBorder="1" applyAlignment="1">
      <alignment vertical="top" wrapText="1"/>
    </xf>
    <xf numFmtId="0" fontId="8" fillId="0" borderId="13" xfId="1" applyFont="1" applyBorder="1" applyAlignment="1">
      <alignment vertical="top" wrapText="1"/>
    </xf>
    <xf numFmtId="0" fontId="9" fillId="0" borderId="13" xfId="1" applyFont="1" applyBorder="1" applyAlignment="1">
      <alignment vertical="top" wrapText="1"/>
    </xf>
    <xf numFmtId="0" fontId="8" fillId="0" borderId="0" xfId="1" applyFont="1" applyAlignment="1">
      <alignment vertical="top" wrapText="1"/>
    </xf>
    <xf numFmtId="0" fontId="1" fillId="0" borderId="13" xfId="1" applyFont="1" applyFill="1" applyBorder="1" applyAlignment="1">
      <alignment vertical="top" wrapText="1"/>
    </xf>
    <xf numFmtId="0" fontId="8" fillId="0" borderId="13" xfId="1" applyFont="1" applyFill="1" applyBorder="1" applyAlignment="1">
      <alignment horizontal="left" vertical="top" wrapText="1"/>
    </xf>
    <xf numFmtId="14" fontId="1" fillId="0" borderId="13" xfId="1" applyNumberFormat="1" applyFont="1" applyFill="1" applyBorder="1" applyAlignment="1">
      <alignment horizontal="left" vertical="top" wrapText="1"/>
    </xf>
    <xf numFmtId="0" fontId="1" fillId="0" borderId="13" xfId="1" applyNumberFormat="1" applyFont="1" applyFill="1" applyBorder="1" applyAlignment="1">
      <alignment horizontal="left" vertical="top" wrapText="1"/>
    </xf>
    <xf numFmtId="0" fontId="1" fillId="0" borderId="13" xfId="1" applyFont="1" applyBorder="1" applyAlignment="1">
      <alignment horizontal="left" vertical="top" wrapText="1"/>
    </xf>
    <xf numFmtId="164" fontId="1" fillId="0" borderId="13" xfId="1" applyNumberFormat="1" applyFont="1" applyFill="1" applyBorder="1" applyAlignment="1">
      <alignment horizontal="left" vertical="top" wrapText="1"/>
    </xf>
    <xf numFmtId="0" fontId="1" fillId="0" borderId="13" xfId="1" applyNumberFormat="1" applyFont="1" applyBorder="1" applyAlignment="1">
      <alignment horizontal="left" vertical="top" wrapText="1"/>
    </xf>
    <xf numFmtId="0" fontId="1" fillId="0" borderId="13" xfId="1" applyFont="1" applyBorder="1" applyAlignment="1">
      <alignment vertical="top"/>
    </xf>
    <xf numFmtId="0" fontId="1" fillId="0" borderId="13" xfId="1" applyFont="1" applyBorder="1" applyAlignment="1">
      <alignment vertical="top" wrapText="1"/>
    </xf>
    <xf numFmtId="0" fontId="1" fillId="0" borderId="0" xfId="0" applyFont="1"/>
    <xf numFmtId="1" fontId="2" fillId="3" borderId="5" xfId="0" applyNumberFormat="1"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lignment horizontal="left" vertical="center"/>
    </xf>
    <xf numFmtId="41" fontId="8" fillId="0" borderId="0" xfId="0" applyNumberFormat="1" applyFont="1" applyAlignment="1">
      <alignment vertical="center"/>
    </xf>
    <xf numFmtId="0" fontId="9" fillId="0" borderId="0" xfId="0" applyFont="1" applyBorder="1" applyAlignment="1">
      <alignment vertical="center" wrapText="1"/>
    </xf>
    <xf numFmtId="0" fontId="8" fillId="0" borderId="0" xfId="0" applyFont="1" applyAlignment="1">
      <alignment vertical="center"/>
    </xf>
    <xf numFmtId="41" fontId="8" fillId="0" borderId="0" xfId="0" applyNumberFormat="1" applyFont="1" applyBorder="1" applyAlignment="1">
      <alignment vertical="center"/>
    </xf>
    <xf numFmtId="0" fontId="9" fillId="0" borderId="0" xfId="0" applyFont="1" applyAlignment="1">
      <alignment horizontal="left" vertical="center"/>
    </xf>
    <xf numFmtId="41" fontId="9" fillId="0" borderId="0" xfId="0" applyNumberFormat="1" applyFont="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horizontal="left" vertical="center"/>
    </xf>
    <xf numFmtId="0" fontId="8" fillId="0" borderId="10" xfId="0" applyFont="1" applyBorder="1" applyAlignment="1">
      <alignment vertical="center"/>
    </xf>
    <xf numFmtId="0" fontId="3" fillId="5" borderId="6" xfId="0" applyFont="1" applyFill="1" applyBorder="1" applyAlignment="1">
      <alignment vertical="center"/>
    </xf>
    <xf numFmtId="0" fontId="12" fillId="4" borderId="6" xfId="0" applyFont="1" applyFill="1" applyBorder="1" applyAlignment="1">
      <alignment vertical="center"/>
    </xf>
    <xf numFmtId="0" fontId="9" fillId="0" borderId="7" xfId="0" applyFont="1" applyBorder="1" applyAlignment="1">
      <alignment horizontal="left" vertical="center"/>
    </xf>
    <xf numFmtId="0" fontId="9" fillId="0" borderId="7" xfId="0" applyFont="1" applyBorder="1" applyAlignment="1">
      <alignment vertical="center"/>
    </xf>
    <xf numFmtId="0" fontId="9" fillId="0" borderId="12" xfId="0" applyFont="1" applyBorder="1" applyAlignment="1">
      <alignment vertical="center"/>
    </xf>
    <xf numFmtId="0" fontId="9" fillId="5" borderId="5" xfId="0" applyFont="1" applyFill="1" applyBorder="1" applyAlignment="1">
      <alignment vertical="center"/>
    </xf>
    <xf numFmtId="0" fontId="9" fillId="4" borderId="5" xfId="0" applyFont="1" applyFill="1" applyBorder="1" applyAlignment="1">
      <alignmen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vertical="center"/>
    </xf>
    <xf numFmtId="41" fontId="9" fillId="5" borderId="8" xfId="0" applyNumberFormat="1" applyFont="1" applyFill="1" applyBorder="1" applyAlignment="1">
      <alignment vertical="center"/>
    </xf>
    <xf numFmtId="41" fontId="9" fillId="4" borderId="6" xfId="0" applyNumberFormat="1" applyFont="1" applyFill="1" applyBorder="1" applyAlignment="1">
      <alignment vertical="center"/>
    </xf>
    <xf numFmtId="0" fontId="8" fillId="0" borderId="8" xfId="0" applyFont="1" applyBorder="1" applyAlignment="1">
      <alignment vertical="center"/>
    </xf>
    <xf numFmtId="41" fontId="8" fillId="5" borderId="8" xfId="0" applyNumberFormat="1" applyFont="1" applyFill="1" applyBorder="1" applyAlignment="1">
      <alignment vertical="center"/>
    </xf>
    <xf numFmtId="41" fontId="8" fillId="4" borderId="8" xfId="0" applyNumberFormat="1" applyFont="1" applyFill="1" applyBorder="1" applyAlignment="1">
      <alignmen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8" fillId="5" borderId="7" xfId="0" applyFont="1" applyFill="1" applyBorder="1" applyAlignment="1">
      <alignment vertical="center"/>
    </xf>
    <xf numFmtId="0" fontId="8" fillId="4" borderId="7" xfId="0" applyFont="1" applyFill="1" applyBorder="1" applyAlignment="1">
      <alignment vertical="center"/>
    </xf>
    <xf numFmtId="41" fontId="9" fillId="5" borderId="6" xfId="0" applyNumberFormat="1" applyFont="1" applyFill="1" applyBorder="1" applyAlignment="1">
      <alignment vertical="center"/>
    </xf>
    <xf numFmtId="0" fontId="8" fillId="0" borderId="7" xfId="0" applyFont="1" applyBorder="1" applyAlignment="1">
      <alignment horizontal="left" vertical="center"/>
    </xf>
    <xf numFmtId="0" fontId="9" fillId="0" borderId="8" xfId="0" applyFont="1" applyBorder="1" applyAlignment="1">
      <alignment horizontal="left" vertical="center"/>
    </xf>
    <xf numFmtId="41" fontId="9" fillId="0" borderId="8" xfId="0" applyNumberFormat="1" applyFont="1" applyBorder="1" applyAlignment="1">
      <alignment vertical="center"/>
    </xf>
    <xf numFmtId="41" fontId="9" fillId="2" borderId="8" xfId="0" applyNumberFormat="1" applyFont="1" applyFill="1" applyBorder="1" applyAlignment="1">
      <alignment vertical="center"/>
    </xf>
    <xf numFmtId="41" fontId="8" fillId="0" borderId="8" xfId="0" applyNumberFormat="1" applyFont="1" applyBorder="1" applyAlignment="1">
      <alignment horizontal="right" vertical="center"/>
    </xf>
    <xf numFmtId="41" fontId="8" fillId="2" borderId="8" xfId="0" applyNumberFormat="1" applyFont="1" applyFill="1" applyBorder="1" applyAlignment="1">
      <alignment vertical="center"/>
    </xf>
    <xf numFmtId="41" fontId="8" fillId="2" borderId="8" xfId="0" applyNumberFormat="1" applyFont="1" applyFill="1" applyBorder="1" applyAlignment="1">
      <alignment horizontal="right" vertical="center"/>
    </xf>
    <xf numFmtId="0" fontId="9" fillId="0" borderId="6" xfId="0" applyFont="1" applyBorder="1" applyAlignment="1">
      <alignment vertical="center" wrapText="1"/>
    </xf>
    <xf numFmtId="0" fontId="9" fillId="0" borderId="6" xfId="0" applyFont="1" applyBorder="1" applyAlignment="1">
      <alignment vertical="center"/>
    </xf>
    <xf numFmtId="41" fontId="9" fillId="5" borderId="6" xfId="0" applyNumberFormat="1" applyFont="1" applyFill="1" applyBorder="1" applyAlignment="1">
      <alignment vertical="center" wrapText="1"/>
    </xf>
    <xf numFmtId="0" fontId="9" fillId="0" borderId="8" xfId="0" applyFont="1" applyBorder="1" applyAlignment="1">
      <alignment vertical="center" wrapText="1"/>
    </xf>
    <xf numFmtId="41" fontId="8" fillId="5" borderId="8" xfId="0" applyNumberFormat="1" applyFont="1" applyFill="1" applyBorder="1" applyAlignment="1">
      <alignment horizontal="right" vertical="center"/>
    </xf>
    <xf numFmtId="0" fontId="9" fillId="0" borderId="9" xfId="0" applyFont="1" applyBorder="1" applyAlignment="1">
      <alignment horizontal="left" vertical="center"/>
    </xf>
    <xf numFmtId="0" fontId="8" fillId="0" borderId="11" xfId="0" applyFont="1" applyBorder="1" applyAlignment="1">
      <alignment horizontal="left" vertical="center"/>
    </xf>
    <xf numFmtId="41" fontId="8" fillId="5" borderId="7" xfId="0" applyNumberFormat="1" applyFont="1" applyFill="1" applyBorder="1" applyAlignment="1">
      <alignment vertical="center"/>
    </xf>
    <xf numFmtId="41" fontId="8" fillId="4" borderId="7" xfId="0" applyNumberFormat="1" applyFont="1" applyFill="1" applyBorder="1" applyAlignment="1">
      <alignment vertical="center"/>
    </xf>
    <xf numFmtId="0" fontId="10" fillId="0" borderId="0" xfId="0" applyFont="1" applyAlignment="1">
      <alignment horizontal="left" vertical="center"/>
    </xf>
    <xf numFmtId="0" fontId="15" fillId="0" borderId="0" xfId="0" applyFont="1" applyAlignment="1">
      <alignment vertical="center"/>
    </xf>
    <xf numFmtId="41" fontId="2" fillId="0" borderId="0" xfId="0" applyNumberFormat="1" applyFont="1" applyBorder="1" applyAlignment="1">
      <alignment vertical="center"/>
    </xf>
    <xf numFmtId="0" fontId="1" fillId="0" borderId="0" xfId="0" applyFont="1" applyAlignment="1">
      <alignment vertical="center"/>
    </xf>
    <xf numFmtId="0" fontId="3" fillId="0" borderId="0" xfId="0" applyFont="1" applyFill="1"/>
    <xf numFmtId="0" fontId="0" fillId="0" borderId="0" xfId="0" applyFont="1"/>
    <xf numFmtId="41" fontId="16" fillId="0" borderId="0" xfId="0" applyNumberFormat="1" applyFont="1" applyBorder="1" applyAlignment="1">
      <alignment vertical="center"/>
    </xf>
    <xf numFmtId="41" fontId="9" fillId="0" borderId="0" xfId="0" applyNumberFormat="1" applyFont="1" applyAlignment="1">
      <alignment vertical="center"/>
    </xf>
    <xf numFmtId="41" fontId="9" fillId="0" borderId="6" xfId="0" applyNumberFormat="1" applyFont="1" applyBorder="1" applyAlignment="1">
      <alignment vertical="center"/>
    </xf>
    <xf numFmtId="41" fontId="9" fillId="2" borderId="6" xfId="0" applyNumberFormat="1" applyFont="1" applyFill="1" applyBorder="1" applyAlignment="1">
      <alignment vertical="center"/>
    </xf>
    <xf numFmtId="41" fontId="9" fillId="4" borderId="0" xfId="0" applyNumberFormat="1" applyFont="1" applyFill="1" applyAlignment="1">
      <alignment vertical="center"/>
    </xf>
    <xf numFmtId="41" fontId="9" fillId="0" borderId="0" xfId="0" applyNumberFormat="1" applyFont="1" applyFill="1" applyBorder="1" applyAlignment="1">
      <alignment vertical="center"/>
    </xf>
    <xf numFmtId="41" fontId="8" fillId="2" borderId="0" xfId="0" applyNumberFormat="1" applyFont="1" applyFill="1" applyAlignment="1">
      <alignment vertical="center"/>
    </xf>
    <xf numFmtId="41" fontId="8" fillId="2" borderId="0" xfId="0" applyNumberFormat="1" applyFont="1" applyFill="1" applyBorder="1" applyAlignment="1">
      <alignment vertical="center"/>
    </xf>
    <xf numFmtId="41" fontId="9" fillId="2" borderId="0" xfId="0" applyNumberFormat="1" applyFont="1" applyFill="1" applyAlignment="1">
      <alignment vertical="center"/>
    </xf>
    <xf numFmtId="41" fontId="9" fillId="5" borderId="0" xfId="0" applyNumberFormat="1" applyFont="1" applyFill="1" applyBorder="1" applyAlignment="1">
      <alignment vertical="center"/>
    </xf>
    <xf numFmtId="165" fontId="8" fillId="4" borderId="0" xfId="0" applyNumberFormat="1" applyFont="1" applyFill="1" applyAlignment="1">
      <alignment vertical="center"/>
    </xf>
    <xf numFmtId="165" fontId="8" fillId="4" borderId="0" xfId="0" applyNumberFormat="1" applyFont="1" applyFill="1" applyBorder="1" applyAlignment="1">
      <alignment vertical="center"/>
    </xf>
    <xf numFmtId="41" fontId="8" fillId="0" borderId="0" xfId="0" applyNumberFormat="1" applyFont="1" applyFill="1" applyBorder="1" applyAlignment="1">
      <alignment vertical="center"/>
    </xf>
    <xf numFmtId="3" fontId="17" fillId="0" borderId="0" xfId="0" applyNumberFormat="1" applyFont="1" applyFill="1"/>
    <xf numFmtId="41" fontId="1" fillId="5" borderId="8" xfId="0" applyNumberFormat="1" applyFont="1" applyFill="1" applyBorder="1" applyAlignment="1">
      <alignment vertical="center"/>
    </xf>
    <xf numFmtId="41" fontId="2" fillId="5" borderId="6" xfId="0" applyNumberFormat="1" applyFont="1" applyFill="1" applyBorder="1" applyAlignment="1">
      <alignment vertical="center"/>
    </xf>
    <xf numFmtId="41" fontId="2" fillId="4" borderId="6" xfId="0" applyNumberFormat="1" applyFont="1" applyFill="1" applyBorder="1" applyAlignment="1">
      <alignment vertical="center"/>
    </xf>
    <xf numFmtId="41" fontId="1" fillId="5" borderId="7" xfId="0" applyNumberFormat="1" applyFont="1" applyFill="1" applyBorder="1" applyAlignment="1">
      <alignment vertical="center"/>
    </xf>
    <xf numFmtId="165" fontId="8" fillId="5" borderId="0" xfId="0" applyNumberFormat="1" applyFont="1" applyFill="1" applyBorder="1" applyAlignment="1">
      <alignment vertical="center"/>
    </xf>
    <xf numFmtId="41" fontId="18" fillId="2" borderId="0" xfId="0" applyNumberFormat="1" applyFont="1" applyFill="1" applyBorder="1" applyAlignment="1">
      <alignment vertical="center"/>
    </xf>
    <xf numFmtId="41" fontId="8" fillId="0" borderId="0" xfId="0" applyNumberFormat="1" applyFont="1" applyFill="1" applyAlignment="1">
      <alignment vertical="center"/>
    </xf>
    <xf numFmtId="41" fontId="18" fillId="0" borderId="0" xfId="0" applyNumberFormat="1" applyFont="1" applyFill="1" applyBorder="1" applyAlignment="1">
      <alignment vertical="center"/>
    </xf>
    <xf numFmtId="41" fontId="9" fillId="0" borderId="0" xfId="0" applyNumberFormat="1" applyFont="1" applyFill="1" applyAlignment="1">
      <alignment vertical="center"/>
    </xf>
    <xf numFmtId="165" fontId="8" fillId="0" borderId="0" xfId="0" applyNumberFormat="1" applyFont="1" applyFill="1" applyBorder="1" applyAlignment="1">
      <alignment vertical="center"/>
    </xf>
    <xf numFmtId="165" fontId="8" fillId="0" borderId="0" xfId="0" applyNumberFormat="1" applyFont="1" applyFill="1" applyAlignment="1">
      <alignment vertical="center"/>
    </xf>
    <xf numFmtId="1" fontId="0" fillId="0" borderId="0" xfId="0" applyNumberFormat="1"/>
    <xf numFmtId="0" fontId="0" fillId="7" borderId="0" xfId="0" applyFill="1"/>
    <xf numFmtId="0" fontId="19" fillId="7" borderId="0" xfId="0" applyFont="1" applyFill="1"/>
    <xf numFmtId="1" fontId="0" fillId="7" borderId="0" xfId="0" applyNumberFormat="1" applyFill="1"/>
    <xf numFmtId="9" fontId="0" fillId="7" borderId="0" xfId="0" applyNumberFormat="1" applyFill="1"/>
    <xf numFmtId="9" fontId="0" fillId="0" borderId="0" xfId="0" applyNumberFormat="1"/>
    <xf numFmtId="0" fontId="19" fillId="4" borderId="0" xfId="0" applyFont="1" applyFill="1"/>
    <xf numFmtId="0" fontId="0" fillId="4" borderId="0" xfId="0" applyFill="1"/>
    <xf numFmtId="1" fontId="0" fillId="4" borderId="0" xfId="0" applyNumberFormat="1" applyFill="1"/>
    <xf numFmtId="9" fontId="0" fillId="4" borderId="0" xfId="0" applyNumberFormat="1" applyFill="1"/>
    <xf numFmtId="0" fontId="0" fillId="8" borderId="0" xfId="0" applyFill="1"/>
    <xf numFmtId="0" fontId="19" fillId="8" borderId="0" xfId="0" applyFont="1" applyFill="1"/>
    <xf numFmtId="0" fontId="0" fillId="9" borderId="0" xfId="0" applyFill="1"/>
    <xf numFmtId="41" fontId="10" fillId="0" borderId="0" xfId="0" applyNumberFormat="1" applyFont="1" applyAlignment="1">
      <alignment vertical="center"/>
    </xf>
    <xf numFmtId="0" fontId="3" fillId="6" borderId="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lignment horizontal="left" vertical="center"/>
    </xf>
    <xf numFmtId="0" fontId="9" fillId="3" borderId="3" xfId="0" applyFont="1" applyFill="1" applyBorder="1" applyAlignment="1">
      <alignment horizontal="left" vertical="center"/>
    </xf>
    <xf numFmtId="0" fontId="2" fillId="0" borderId="5" xfId="0" applyFont="1" applyBorder="1" applyAlignment="1">
      <alignment horizontal="center" vertical="center"/>
    </xf>
  </cellXfs>
  <cellStyles count="2">
    <cellStyle name="Standard" xfId="0" builtinId="0"/>
    <cellStyle name="Standard 2" xfId="1"/>
  </cellStyles>
  <dxfs count="0"/>
  <tableStyles count="0" defaultTableStyle="TableStyleMedium2" defaultPivotStyle="PivotStyleLight16"/>
  <colors>
    <mruColors>
      <color rgb="FFFF6600"/>
      <color rgb="FFA162D0"/>
      <color rgb="FF66FF99"/>
      <color rgb="FF969696"/>
      <color rgb="FFCC00CC"/>
      <color rgb="FFCCCC00"/>
      <color rgb="FF3366CC"/>
      <color rgb="FFFF3399"/>
      <color rgb="FF0066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32667400846892"/>
          <c:y val="0.14393974890444708"/>
          <c:w val="0.79161421414279287"/>
          <c:h val="0.72727452078036414"/>
        </c:manualLayout>
      </c:layout>
      <c:barChart>
        <c:barDir val="col"/>
        <c:grouping val="clustered"/>
        <c:varyColors val="0"/>
        <c:ser>
          <c:idx val="0"/>
          <c:order val="0"/>
          <c:tx>
            <c:strRef>
              <c:f>Bewegungenn_ab1995!$A$2</c:f>
              <c:strCache>
                <c:ptCount val="1"/>
                <c:pt idx="0">
                  <c:v>von Betrieben angenommen</c:v>
                </c:pt>
              </c:strCache>
            </c:strRef>
          </c:tx>
          <c:spPr>
            <a:solidFill>
              <a:srgbClr val="000000"/>
            </a:solidFill>
            <a:ln w="12700">
              <a:solidFill>
                <a:srgbClr val="000000"/>
              </a:solidFill>
              <a:prstDash val="solid"/>
            </a:ln>
          </c:spPr>
          <c:invertIfNegative val="0"/>
          <c:cat>
            <c:numRef>
              <c:f>Bewegungenn_ab1995!$B$1:$AC$1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Bewegungenn_ab1995!$B$2:$AC$2</c:f>
              <c:numCache>
                <c:formatCode>0</c:formatCode>
                <c:ptCount val="28"/>
                <c:pt idx="0">
                  <c:v>54168.800000000003</c:v>
                </c:pt>
                <c:pt idx="1">
                  <c:v>48314</c:v>
                </c:pt>
                <c:pt idx="2">
                  <c:v>72990.100000000006</c:v>
                </c:pt>
                <c:pt idx="3">
                  <c:v>63345.7</c:v>
                </c:pt>
                <c:pt idx="4">
                  <c:v>50300.3</c:v>
                </c:pt>
                <c:pt idx="5">
                  <c:v>50396.9</c:v>
                </c:pt>
                <c:pt idx="6">
                  <c:v>44266.5</c:v>
                </c:pt>
                <c:pt idx="7">
                  <c:v>54530.7</c:v>
                </c:pt>
                <c:pt idx="8">
                  <c:v>79027.399999999994</c:v>
                </c:pt>
                <c:pt idx="9">
                  <c:v>85293.86</c:v>
                </c:pt>
                <c:pt idx="10" formatCode="#,##0">
                  <c:v>87915.1</c:v>
                </c:pt>
                <c:pt idx="11" formatCode="#,##0">
                  <c:v>89688.035999999993</c:v>
                </c:pt>
                <c:pt idx="12" formatCode="#,##0">
                  <c:v>90678</c:v>
                </c:pt>
                <c:pt idx="13" formatCode="#,##0">
                  <c:v>119020</c:v>
                </c:pt>
                <c:pt idx="14" formatCode="#,##0">
                  <c:v>89166</c:v>
                </c:pt>
                <c:pt idx="15" formatCode="#,##0">
                  <c:v>121912</c:v>
                </c:pt>
                <c:pt idx="16" formatCode="#,##0">
                  <c:v>125232</c:v>
                </c:pt>
                <c:pt idx="17" formatCode="#,##0">
                  <c:v>119090.231</c:v>
                </c:pt>
                <c:pt idx="18" formatCode="#,##0">
                  <c:v>127130.054</c:v>
                </c:pt>
                <c:pt idx="19" formatCode="#,##0">
                  <c:v>115801</c:v>
                </c:pt>
                <c:pt idx="20" formatCode="#,##0">
                  <c:v>117366</c:v>
                </c:pt>
                <c:pt idx="21" formatCode="#,##0">
                  <c:v>89655.167000000001</c:v>
                </c:pt>
                <c:pt idx="22" formatCode="#,##0">
                  <c:v>86758.353000000003</c:v>
                </c:pt>
                <c:pt idx="23" formatCode="#,##0">
                  <c:v>97133.60500000001</c:v>
                </c:pt>
                <c:pt idx="24" formatCode="#,##0">
                  <c:v>115991.83499999999</c:v>
                </c:pt>
                <c:pt idx="25" formatCode="#,##0">
                  <c:v>104581.40400000001</c:v>
                </c:pt>
                <c:pt idx="26" formatCode="#,##0">
                  <c:v>107166.94500000002</c:v>
                </c:pt>
                <c:pt idx="27" formatCode="#,##0">
                  <c:v>107223.198</c:v>
                </c:pt>
              </c:numCache>
            </c:numRef>
          </c:val>
          <c:extLst>
            <c:ext xmlns:c16="http://schemas.microsoft.com/office/drawing/2014/chart" uri="{C3380CC4-5D6E-409C-BE32-E72D297353CC}">
              <c16:uniqueId val="{00000000-1FC1-4D2E-A513-B6FC21234DBB}"/>
            </c:ext>
          </c:extLst>
        </c:ser>
        <c:ser>
          <c:idx val="1"/>
          <c:order val="1"/>
          <c:tx>
            <c:strRef>
              <c:f>Bewegungenn_ab1995!$A$3</c:f>
              <c:strCache>
                <c:ptCount val="1"/>
                <c:pt idx="0">
                  <c:v>von Betrieben abgegeben</c:v>
                </c:pt>
              </c:strCache>
            </c:strRef>
          </c:tx>
          <c:spPr>
            <a:solidFill>
              <a:srgbClr val="969696"/>
            </a:solidFill>
            <a:ln w="12700">
              <a:solidFill>
                <a:srgbClr val="000000"/>
              </a:solidFill>
            </a:ln>
          </c:spPr>
          <c:invertIfNegative val="0"/>
          <c:cat>
            <c:numRef>
              <c:f>Bewegungenn_ab1995!$B$1:$AC$1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Bewegungenn_ab1995!$B$3:$AC$3</c:f>
              <c:numCache>
                <c:formatCode>0</c:formatCode>
                <c:ptCount val="28"/>
                <c:pt idx="0">
                  <c:v>39523.487000000001</c:v>
                </c:pt>
                <c:pt idx="1">
                  <c:v>38298.5</c:v>
                </c:pt>
                <c:pt idx="2">
                  <c:v>44237.3</c:v>
                </c:pt>
                <c:pt idx="3">
                  <c:v>52651.46100000001</c:v>
                </c:pt>
                <c:pt idx="4">
                  <c:v>56128.708999999995</c:v>
                </c:pt>
                <c:pt idx="5">
                  <c:v>61722.7</c:v>
                </c:pt>
                <c:pt idx="6">
                  <c:v>58361.8</c:v>
                </c:pt>
                <c:pt idx="7">
                  <c:v>71024.7</c:v>
                </c:pt>
                <c:pt idx="8">
                  <c:v>75824.399999999994</c:v>
                </c:pt>
                <c:pt idx="9">
                  <c:v>73194.899999999994</c:v>
                </c:pt>
                <c:pt idx="10" formatCode="#,##0">
                  <c:v>81951</c:v>
                </c:pt>
                <c:pt idx="11" formatCode="#,##0">
                  <c:v>74874.899999999994</c:v>
                </c:pt>
                <c:pt idx="12" formatCode="#,##0">
                  <c:v>116378</c:v>
                </c:pt>
                <c:pt idx="13" formatCode="#,##0">
                  <c:v>136416</c:v>
                </c:pt>
                <c:pt idx="14" formatCode="#,##0">
                  <c:v>115451</c:v>
                </c:pt>
                <c:pt idx="15" formatCode="#,##0">
                  <c:v>130394</c:v>
                </c:pt>
                <c:pt idx="16" formatCode="#,##0">
                  <c:v>150229</c:v>
                </c:pt>
                <c:pt idx="17" formatCode="#,##0">
                  <c:v>127990.22900000001</c:v>
                </c:pt>
                <c:pt idx="18" formatCode="#,##0">
                  <c:v>163743.81199999998</c:v>
                </c:pt>
                <c:pt idx="19" formatCode="#,##0">
                  <c:v>168661</c:v>
                </c:pt>
                <c:pt idx="20" formatCode="#,##0">
                  <c:v>154223</c:v>
                </c:pt>
                <c:pt idx="21" formatCode="#,##0">
                  <c:v>164282</c:v>
                </c:pt>
                <c:pt idx="22" formatCode="#,##0">
                  <c:v>326150.71100000007</c:v>
                </c:pt>
                <c:pt idx="23" formatCode="#,##0">
                  <c:v>257510.21600000001</c:v>
                </c:pt>
                <c:pt idx="24" formatCode="#,##0">
                  <c:v>199212</c:v>
                </c:pt>
                <c:pt idx="25" formatCode="#,##0">
                  <c:v>223530.06899999999</c:v>
                </c:pt>
                <c:pt idx="26" formatCode="#,##0">
                  <c:v>284266.82500000001</c:v>
                </c:pt>
                <c:pt idx="27" formatCode="#,##0">
                  <c:v>241991.98399999997</c:v>
                </c:pt>
              </c:numCache>
            </c:numRef>
          </c:val>
          <c:extLst>
            <c:ext xmlns:c16="http://schemas.microsoft.com/office/drawing/2014/chart" uri="{C3380CC4-5D6E-409C-BE32-E72D297353CC}">
              <c16:uniqueId val="{00000001-1FC1-4D2E-A513-B6FC21234DBB}"/>
            </c:ext>
          </c:extLst>
        </c:ser>
        <c:dLbls>
          <c:showLegendKey val="0"/>
          <c:showVal val="0"/>
          <c:showCatName val="0"/>
          <c:showSerName val="0"/>
          <c:showPercent val="0"/>
          <c:showBubbleSize val="0"/>
        </c:dLbls>
        <c:gapWidth val="150"/>
        <c:axId val="191023744"/>
        <c:axId val="191025536"/>
      </c:barChart>
      <c:catAx>
        <c:axId val="191023744"/>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Frutiger LT Com 55 Roman"/>
                <a:ea typeface="Frutiger LT Com 55 Roman"/>
                <a:cs typeface="Frutiger LT Com 55 Roman"/>
              </a:defRPr>
            </a:pPr>
            <a:endParaRPr lang="de-DE"/>
          </a:p>
        </c:txPr>
        <c:crossAx val="191025536"/>
        <c:crossesAt val="0"/>
        <c:auto val="1"/>
        <c:lblAlgn val="ctr"/>
        <c:lblOffset val="100"/>
        <c:tickLblSkip val="1"/>
        <c:tickMarkSkip val="1"/>
        <c:noMultiLvlLbl val="0"/>
      </c:catAx>
      <c:valAx>
        <c:axId val="191025536"/>
        <c:scaling>
          <c:orientation val="minMax"/>
          <c:max val="34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de-CH" sz="1600" b="0" i="0" u="none" strike="noStrike" baseline="0">
                    <a:solidFill>
                      <a:srgbClr val="000000"/>
                    </a:solidFill>
                    <a:latin typeface="Frutiger LT Com 55 Roman"/>
                  </a:rPr>
                  <a:t>Sonderabfall-Bewegungen</a:t>
                </a:r>
              </a:p>
              <a:p>
                <a:pPr>
                  <a:defRPr sz="1100" b="0" i="0" u="none" strike="noStrike" baseline="0">
                    <a:solidFill>
                      <a:srgbClr val="000000"/>
                    </a:solidFill>
                    <a:latin typeface="Calibri"/>
                    <a:ea typeface="Calibri"/>
                    <a:cs typeface="Calibri"/>
                  </a:defRPr>
                </a:pPr>
                <a:r>
                  <a:rPr lang="de-CH" sz="1200" b="0" i="0" u="none" strike="noStrike" baseline="0">
                    <a:solidFill>
                      <a:srgbClr val="000000"/>
                    </a:solidFill>
                    <a:latin typeface="Frutiger LT Com 55 Roman"/>
                  </a:rPr>
                  <a:t>[Tonnen pro Jahr]</a:t>
                </a:r>
              </a:p>
            </c:rich>
          </c:tx>
          <c:layout>
            <c:manualLayout>
              <c:xMode val="edge"/>
              <c:yMode val="edge"/>
              <c:x val="2.4142300683752109E-2"/>
              <c:y val="0.19444501092039754"/>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Frutiger LT Com 55 Roman"/>
                <a:ea typeface="Frutiger LT Com 55 Roman"/>
                <a:cs typeface="Frutiger LT Com 55 Roman"/>
              </a:defRPr>
            </a:pPr>
            <a:endParaRPr lang="de-DE"/>
          </a:p>
        </c:txPr>
        <c:crossAx val="191023744"/>
        <c:crosses val="autoZero"/>
        <c:crossBetween val="between"/>
        <c:majorUnit val="40000"/>
      </c:valAx>
      <c:spPr>
        <a:solidFill>
          <a:srgbClr val="FFFFFF"/>
        </a:solidFill>
        <a:ln w="25400">
          <a:noFill/>
        </a:ln>
      </c:spPr>
    </c:plotArea>
    <c:legend>
      <c:legendPos val="t"/>
      <c:layout>
        <c:manualLayout>
          <c:xMode val="edge"/>
          <c:yMode val="edge"/>
          <c:x val="0.10192594078606416"/>
          <c:y val="2.5252742687739572E-2"/>
          <c:w val="0.86122593911429857"/>
          <c:h val="6.313135318516841E-2"/>
        </c:manualLayout>
      </c:layout>
      <c:overlay val="0"/>
      <c:spPr>
        <a:solidFill>
          <a:srgbClr val="FFFFFF"/>
        </a:solidFill>
        <a:ln w="25400">
          <a:noFill/>
        </a:ln>
      </c:spPr>
      <c:txPr>
        <a:bodyPr/>
        <a:lstStyle/>
        <a:p>
          <a:pPr>
            <a:defRPr sz="1100" b="0" i="0" u="none" strike="noStrike" baseline="0">
              <a:solidFill>
                <a:srgbClr val="000000"/>
              </a:solidFill>
              <a:latin typeface="Frutiger LT Com 55 Roman"/>
              <a:ea typeface="Frutiger LT Com 55 Roman"/>
              <a:cs typeface="Frutiger LT Com 55 Roman"/>
            </a:defRPr>
          </a:pPr>
          <a:endParaRPr lang="de-DE"/>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Biogene</a:t>
            </a:r>
            <a:r>
              <a:rPr lang="en-US" baseline="0"/>
              <a:t> Abfälle</a:t>
            </a:r>
            <a:r>
              <a:rPr lang="en-US"/>
              <a:t> Abfälle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(2)'!$N$26</c:f>
              <c:strCache>
                <c:ptCount val="1"/>
                <c:pt idx="0">
                  <c:v>von Betrieben angenommen</c:v>
                </c:pt>
              </c:strCache>
            </c:strRef>
          </c:tx>
          <c:spPr>
            <a:solidFill>
              <a:schemeClr val="accent1"/>
            </a:solidFill>
            <a:ln>
              <a:noFill/>
            </a:ln>
            <a:effectLst/>
          </c:spPr>
          <c:invertIfNegative val="0"/>
          <c:cat>
            <c:numRef>
              <c:f>'Diagramme (2)'!$J$25:$M$25</c:f>
              <c:numCache>
                <c:formatCode>General</c:formatCode>
                <c:ptCount val="4"/>
                <c:pt idx="0">
                  <c:v>2019</c:v>
                </c:pt>
                <c:pt idx="1">
                  <c:v>2020</c:v>
                </c:pt>
                <c:pt idx="2">
                  <c:v>2021</c:v>
                </c:pt>
                <c:pt idx="3">
                  <c:v>2022</c:v>
                </c:pt>
              </c:numCache>
            </c:numRef>
          </c:cat>
          <c:val>
            <c:numRef>
              <c:f>'Diagramme (2)'!$J$26:$M$26</c:f>
              <c:numCache>
                <c:formatCode>0</c:formatCode>
                <c:ptCount val="4"/>
                <c:pt idx="0">
                  <c:v>0</c:v>
                </c:pt>
                <c:pt idx="1">
                  <c:v>823.12</c:v>
                </c:pt>
                <c:pt idx="2">
                  <c:v>548.5</c:v>
                </c:pt>
                <c:pt idx="3">
                  <c:v>481.74</c:v>
                </c:pt>
              </c:numCache>
            </c:numRef>
          </c:val>
          <c:extLst>
            <c:ext xmlns:c16="http://schemas.microsoft.com/office/drawing/2014/chart" uri="{C3380CC4-5D6E-409C-BE32-E72D297353CC}">
              <c16:uniqueId val="{00000000-B4D6-4305-A5E0-A2A20A01A5ED}"/>
            </c:ext>
          </c:extLst>
        </c:ser>
        <c:ser>
          <c:idx val="1"/>
          <c:order val="1"/>
          <c:tx>
            <c:strRef>
              <c:f>'Diagramme (2)'!$N$27</c:f>
              <c:strCache>
                <c:ptCount val="1"/>
                <c:pt idx="0">
                  <c:v>von Betrieben abgegeben</c:v>
                </c:pt>
              </c:strCache>
            </c:strRef>
          </c:tx>
          <c:spPr>
            <a:solidFill>
              <a:schemeClr val="accent2"/>
            </a:solidFill>
            <a:ln>
              <a:noFill/>
            </a:ln>
            <a:effectLst/>
          </c:spPr>
          <c:invertIfNegative val="0"/>
          <c:cat>
            <c:numRef>
              <c:f>'Diagramme (2)'!$J$25:$M$25</c:f>
              <c:numCache>
                <c:formatCode>General</c:formatCode>
                <c:ptCount val="4"/>
                <c:pt idx="0">
                  <c:v>2019</c:v>
                </c:pt>
                <c:pt idx="1">
                  <c:v>2020</c:v>
                </c:pt>
                <c:pt idx="2">
                  <c:v>2021</c:v>
                </c:pt>
                <c:pt idx="3">
                  <c:v>2022</c:v>
                </c:pt>
              </c:numCache>
            </c:numRef>
          </c:cat>
          <c:val>
            <c:numRef>
              <c:f>'Diagramme (2)'!$J$27:$M$27</c:f>
              <c:numCache>
                <c:formatCode>0</c:formatCode>
                <c:ptCount val="4"/>
                <c:pt idx="0">
                  <c:v>14799.191000000001</c:v>
                </c:pt>
                <c:pt idx="1">
                  <c:v>12061.64</c:v>
                </c:pt>
                <c:pt idx="2">
                  <c:v>47723.919000000002</c:v>
                </c:pt>
                <c:pt idx="3">
                  <c:v>12503.716</c:v>
                </c:pt>
              </c:numCache>
            </c:numRef>
          </c:val>
          <c:extLst>
            <c:ext xmlns:c16="http://schemas.microsoft.com/office/drawing/2014/chart" uri="{C3380CC4-5D6E-409C-BE32-E72D297353CC}">
              <c16:uniqueId val="{00000001-B4D6-4305-A5E0-A2A20A01A5ED}"/>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Schlämme und Behandlungsrückstände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(2)'!$N$30</c:f>
              <c:strCache>
                <c:ptCount val="1"/>
                <c:pt idx="0">
                  <c:v>von Betrieben angenommen</c:v>
                </c:pt>
              </c:strCache>
            </c:strRef>
          </c:tx>
          <c:spPr>
            <a:solidFill>
              <a:schemeClr val="accent1"/>
            </a:solidFill>
            <a:ln>
              <a:noFill/>
            </a:ln>
            <a:effectLst/>
          </c:spPr>
          <c:invertIfNegative val="0"/>
          <c:cat>
            <c:numRef>
              <c:f>'Diagramme (2)'!$C$29:$M$29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(2)'!$C$30:$M$30</c:f>
              <c:numCache>
                <c:formatCode>0</c:formatCode>
                <c:ptCount val="11"/>
                <c:pt idx="0">
                  <c:v>18107.528999999999</c:v>
                </c:pt>
                <c:pt idx="1">
                  <c:v>18799.236000000001</c:v>
                </c:pt>
                <c:pt idx="2">
                  <c:v>25602</c:v>
                </c:pt>
                <c:pt idx="3">
                  <c:v>27280</c:v>
                </c:pt>
                <c:pt idx="4">
                  <c:v>19186</c:v>
                </c:pt>
                <c:pt idx="5">
                  <c:v>19298.217000000001</c:v>
                </c:pt>
                <c:pt idx="6">
                  <c:v>23400</c:v>
                </c:pt>
                <c:pt idx="7">
                  <c:v>29897.937000000002</c:v>
                </c:pt>
                <c:pt idx="8">
                  <c:v>29897.937000000002</c:v>
                </c:pt>
                <c:pt idx="9">
                  <c:v>32383.876</c:v>
                </c:pt>
                <c:pt idx="10">
                  <c:v>32960.523000000001</c:v>
                </c:pt>
              </c:numCache>
            </c:numRef>
          </c:val>
          <c:extLst>
            <c:ext xmlns:c16="http://schemas.microsoft.com/office/drawing/2014/chart" uri="{C3380CC4-5D6E-409C-BE32-E72D297353CC}">
              <c16:uniqueId val="{00000000-0785-4835-8838-CB398E8B0F1D}"/>
            </c:ext>
          </c:extLst>
        </c:ser>
        <c:ser>
          <c:idx val="1"/>
          <c:order val="1"/>
          <c:tx>
            <c:strRef>
              <c:f>'Diagramme (2)'!$N$31</c:f>
              <c:strCache>
                <c:ptCount val="1"/>
                <c:pt idx="0">
                  <c:v>von Betrieben abgegeben</c:v>
                </c:pt>
              </c:strCache>
            </c:strRef>
          </c:tx>
          <c:spPr>
            <a:solidFill>
              <a:schemeClr val="accent2"/>
            </a:solidFill>
            <a:ln>
              <a:noFill/>
            </a:ln>
            <a:effectLst/>
          </c:spPr>
          <c:invertIfNegative val="0"/>
          <c:cat>
            <c:numRef>
              <c:f>'Diagramme (2)'!$C$29:$M$29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(2)'!$C$31:$M$31</c:f>
              <c:numCache>
                <c:formatCode>0</c:formatCode>
                <c:ptCount val="11"/>
                <c:pt idx="0">
                  <c:v>31552.537</c:v>
                </c:pt>
                <c:pt idx="1">
                  <c:v>31026.671999999999</c:v>
                </c:pt>
                <c:pt idx="2">
                  <c:v>37015</c:v>
                </c:pt>
                <c:pt idx="3">
                  <c:v>38890</c:v>
                </c:pt>
                <c:pt idx="4">
                  <c:v>54087</c:v>
                </c:pt>
                <c:pt idx="5">
                  <c:v>66486.120999999999</c:v>
                </c:pt>
                <c:pt idx="6">
                  <c:v>70677.027000000002</c:v>
                </c:pt>
                <c:pt idx="7">
                  <c:v>48904.504000000001</c:v>
                </c:pt>
                <c:pt idx="8">
                  <c:v>62620.188000000002</c:v>
                </c:pt>
                <c:pt idx="9">
                  <c:v>62185.413</c:v>
                </c:pt>
                <c:pt idx="10">
                  <c:v>57252.099000000002</c:v>
                </c:pt>
              </c:numCache>
            </c:numRef>
          </c:val>
          <c:extLst>
            <c:ext xmlns:c16="http://schemas.microsoft.com/office/drawing/2014/chart" uri="{C3380CC4-5D6E-409C-BE32-E72D297353CC}">
              <c16:uniqueId val="{00000001-0785-4835-8838-CB398E8B0F1D}"/>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Weitere Abfallarten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(2)'!$N$34</c:f>
              <c:strCache>
                <c:ptCount val="1"/>
                <c:pt idx="0">
                  <c:v>von Betrieben angenommen</c:v>
                </c:pt>
              </c:strCache>
            </c:strRef>
          </c:tx>
          <c:spPr>
            <a:solidFill>
              <a:schemeClr val="accent1"/>
            </a:solidFill>
            <a:ln>
              <a:noFill/>
            </a:ln>
            <a:effectLst/>
          </c:spPr>
          <c:invertIfNegative val="0"/>
          <c:cat>
            <c:numRef>
              <c:f>'Diagramme (2)'!$C$33:$M$33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(2)'!$C$34:$M$34</c:f>
              <c:numCache>
                <c:formatCode>0</c:formatCode>
                <c:ptCount val="11"/>
                <c:pt idx="0">
                  <c:v>165.26</c:v>
                </c:pt>
                <c:pt idx="1">
                  <c:v>194.83199999999999</c:v>
                </c:pt>
                <c:pt idx="2">
                  <c:v>261</c:v>
                </c:pt>
                <c:pt idx="3">
                  <c:v>319</c:v>
                </c:pt>
                <c:pt idx="4">
                  <c:v>5</c:v>
                </c:pt>
                <c:pt idx="5">
                  <c:v>21.1</c:v>
                </c:pt>
                <c:pt idx="6">
                  <c:v>0</c:v>
                </c:pt>
                <c:pt idx="7">
                  <c:v>263.67500000000001</c:v>
                </c:pt>
                <c:pt idx="8">
                  <c:v>257.60500000000002</c:v>
                </c:pt>
                <c:pt idx="9">
                  <c:v>32.250999999999998</c:v>
                </c:pt>
                <c:pt idx="10">
                  <c:v>986.25699999999995</c:v>
                </c:pt>
              </c:numCache>
            </c:numRef>
          </c:val>
          <c:extLst>
            <c:ext xmlns:c16="http://schemas.microsoft.com/office/drawing/2014/chart" uri="{C3380CC4-5D6E-409C-BE32-E72D297353CC}">
              <c16:uniqueId val="{00000000-8298-495B-BF49-1E145A000A28}"/>
            </c:ext>
          </c:extLst>
        </c:ser>
        <c:ser>
          <c:idx val="1"/>
          <c:order val="1"/>
          <c:tx>
            <c:strRef>
              <c:f>'Diagramme (2)'!$N$35</c:f>
              <c:strCache>
                <c:ptCount val="1"/>
                <c:pt idx="0">
                  <c:v>von Betrieben abgegeben</c:v>
                </c:pt>
              </c:strCache>
            </c:strRef>
          </c:tx>
          <c:spPr>
            <a:solidFill>
              <a:schemeClr val="accent2"/>
            </a:solidFill>
            <a:ln>
              <a:noFill/>
            </a:ln>
            <a:effectLst/>
          </c:spPr>
          <c:invertIfNegative val="0"/>
          <c:cat>
            <c:numRef>
              <c:f>'Diagramme (2)'!$C$33:$M$33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(2)'!$C$35:$M$35</c:f>
              <c:numCache>
                <c:formatCode>0</c:formatCode>
                <c:ptCount val="11"/>
                <c:pt idx="0">
                  <c:v>321.15800000000002</c:v>
                </c:pt>
                <c:pt idx="1">
                  <c:v>338.892</c:v>
                </c:pt>
                <c:pt idx="2">
                  <c:v>374</c:v>
                </c:pt>
                <c:pt idx="3">
                  <c:v>461</c:v>
                </c:pt>
                <c:pt idx="4">
                  <c:v>730</c:v>
                </c:pt>
                <c:pt idx="5">
                  <c:v>971.50400000000002</c:v>
                </c:pt>
                <c:pt idx="6">
                  <c:v>577</c:v>
                </c:pt>
                <c:pt idx="7">
                  <c:v>229.67099999999999</c:v>
                </c:pt>
                <c:pt idx="8">
                  <c:v>315.65300000000002</c:v>
                </c:pt>
                <c:pt idx="9">
                  <c:v>446.10199999999998</c:v>
                </c:pt>
                <c:pt idx="10">
                  <c:v>480.18700000000001</c:v>
                </c:pt>
              </c:numCache>
            </c:numRef>
          </c:val>
          <c:extLst>
            <c:ext xmlns:c16="http://schemas.microsoft.com/office/drawing/2014/chart" uri="{C3380CC4-5D6E-409C-BE32-E72D297353CC}">
              <c16:uniqueId val="{00000001-8298-495B-BF49-1E145A000A28}"/>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t>Zusammensetzung ak - Abfälle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'Diagramme (2)'!$A$86</c:f>
              <c:strCache>
                <c:ptCount val="1"/>
                <c:pt idx="0">
                  <c:v>Metallische Abfälle</c:v>
                </c:pt>
              </c:strCache>
            </c:strRef>
          </c:tx>
          <c:spPr>
            <a:solidFill>
              <a:srgbClr val="FF6600"/>
            </a:solidFill>
            <a:ln>
              <a:noFill/>
            </a:ln>
            <a:effectLst/>
          </c:spPr>
          <c:invertIfNegative val="0"/>
          <c:dLbls>
            <c:dLbl>
              <c:idx val="0"/>
              <c:layout/>
              <c:tx>
                <c:rich>
                  <a:bodyPr/>
                  <a:lstStyle/>
                  <a:p>
                    <a:fld id="{DAB31C83-E2C2-4B34-B0B8-5E70CC0405A6}"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410-488E-91F9-C4495EAF6F6D}"/>
                </c:ext>
              </c:extLst>
            </c:dLbl>
            <c:dLbl>
              <c:idx val="1"/>
              <c:layout/>
              <c:tx>
                <c:rich>
                  <a:bodyPr/>
                  <a:lstStyle/>
                  <a:p>
                    <a:fld id="{D589B12D-B734-4E12-B0AF-3D855C4E2931}"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3410-488E-91F9-C4495EAF6F6D}"/>
                </c:ext>
              </c:extLst>
            </c:dLbl>
            <c:dLbl>
              <c:idx val="2"/>
              <c:delete val="1"/>
              <c:extLst>
                <c:ext xmlns:c15="http://schemas.microsoft.com/office/drawing/2012/chart" uri="{CE6537A1-D6FC-4f65-9D91-7224C49458BB}"/>
                <c:ext xmlns:c16="http://schemas.microsoft.com/office/drawing/2014/chart" uri="{C3380CC4-5D6E-409C-BE32-E72D297353CC}">
                  <c16:uniqueId val="{00000002-3410-488E-91F9-C4495EAF6F6D}"/>
                </c:ext>
              </c:extLst>
            </c:dLbl>
            <c:dLbl>
              <c:idx val="3"/>
              <c:delete val="1"/>
              <c:extLst>
                <c:ext xmlns:c15="http://schemas.microsoft.com/office/drawing/2012/chart" uri="{CE6537A1-D6FC-4f65-9D91-7224C49458BB}"/>
                <c:ext xmlns:c16="http://schemas.microsoft.com/office/drawing/2014/chart" uri="{C3380CC4-5D6E-409C-BE32-E72D297353CC}">
                  <c16:uniqueId val="{00000003-3410-488E-91F9-C4495EAF6F6D}"/>
                </c:ext>
              </c:extLst>
            </c:dLbl>
            <c:dLbl>
              <c:idx val="4"/>
              <c:delete val="1"/>
              <c:extLst>
                <c:ext xmlns:c15="http://schemas.microsoft.com/office/drawing/2012/chart" uri="{CE6537A1-D6FC-4f65-9D91-7224C49458BB}"/>
                <c:ext xmlns:c16="http://schemas.microsoft.com/office/drawing/2014/chart" uri="{C3380CC4-5D6E-409C-BE32-E72D297353CC}">
                  <c16:uniqueId val="{00000004-3410-488E-91F9-C4495EAF6F6D}"/>
                </c:ext>
              </c:extLst>
            </c:dLbl>
            <c:dLbl>
              <c:idx val="5"/>
              <c:layout/>
              <c:tx>
                <c:rich>
                  <a:bodyPr/>
                  <a:lstStyle/>
                  <a:p>
                    <a:fld id="{E8E82482-A410-41FB-BE2A-62AC8283B01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87A-4EA2-B60C-0B9D4B21FF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(2)'!$B$83:$G$83</c:f>
              <c:numCache>
                <c:formatCode>General</c:formatCode>
                <c:ptCount val="6"/>
                <c:pt idx="0">
                  <c:v>2017</c:v>
                </c:pt>
                <c:pt idx="1">
                  <c:v>2018</c:v>
                </c:pt>
                <c:pt idx="2">
                  <c:v>2019</c:v>
                </c:pt>
                <c:pt idx="3">
                  <c:v>2020</c:v>
                </c:pt>
                <c:pt idx="4">
                  <c:v>2021</c:v>
                </c:pt>
                <c:pt idx="5">
                  <c:v>2022</c:v>
                </c:pt>
              </c:numCache>
            </c:numRef>
          </c:cat>
          <c:val>
            <c:numRef>
              <c:f>'Diagramme (2)'!$B$86:$G$86</c:f>
              <c:numCache>
                <c:formatCode>General</c:formatCode>
                <c:ptCount val="6"/>
                <c:pt idx="0">
                  <c:v>11617</c:v>
                </c:pt>
                <c:pt idx="1">
                  <c:v>39648</c:v>
                </c:pt>
                <c:pt idx="2">
                  <c:v>306</c:v>
                </c:pt>
                <c:pt idx="3">
                  <c:v>217</c:v>
                </c:pt>
                <c:pt idx="4">
                  <c:v>0</c:v>
                </c:pt>
                <c:pt idx="5">
                  <c:v>1761</c:v>
                </c:pt>
              </c:numCache>
            </c:numRef>
          </c:val>
          <c:extLst>
            <c:ext xmlns:c15="http://schemas.microsoft.com/office/drawing/2012/chart" uri="{02D57815-91ED-43cb-92C2-25804820EDAC}">
              <c15:datalabelsRange>
                <c15:f>'Diagramme (2)'!$B$96:$G$96</c15:f>
                <c15:dlblRangeCache>
                  <c:ptCount val="6"/>
                  <c:pt idx="0">
                    <c:v>8%</c:v>
                  </c:pt>
                  <c:pt idx="1">
                    <c:v>17%</c:v>
                  </c:pt>
                  <c:pt idx="2">
                    <c:v>0%</c:v>
                  </c:pt>
                  <c:pt idx="3">
                    <c:v>0%</c:v>
                  </c:pt>
                  <c:pt idx="4">
                    <c:v>0%</c:v>
                  </c:pt>
                  <c:pt idx="5">
                    <c:v>1%</c:v>
                  </c:pt>
                </c15:dlblRangeCache>
              </c15:datalabelsRange>
            </c:ext>
            <c:ext xmlns:c16="http://schemas.microsoft.com/office/drawing/2014/chart" uri="{C3380CC4-5D6E-409C-BE32-E72D297353CC}">
              <c16:uniqueId val="{00000005-3410-488E-91F9-C4495EAF6F6D}"/>
            </c:ext>
          </c:extLst>
        </c:ser>
        <c:ser>
          <c:idx val="1"/>
          <c:order val="1"/>
          <c:tx>
            <c:strRef>
              <c:f>'Diagramme (2)'!$A$87</c:f>
              <c:strCache>
                <c:ptCount val="1"/>
                <c:pt idx="0">
                  <c:v>Mineralische Abfälle</c:v>
                </c:pt>
              </c:strCache>
            </c:strRef>
          </c:tx>
          <c:spPr>
            <a:solidFill>
              <a:schemeClr val="accent5"/>
            </a:solidFill>
            <a:ln>
              <a:noFill/>
            </a:ln>
            <a:effectLst/>
          </c:spPr>
          <c:invertIfNegative val="0"/>
          <c:dLbls>
            <c:dLbl>
              <c:idx val="0"/>
              <c:layout/>
              <c:tx>
                <c:rich>
                  <a:bodyPr/>
                  <a:lstStyle/>
                  <a:p>
                    <a:fld id="{2D03E99C-0AC3-41D8-B5CE-071D4E072117}"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410-488E-91F9-C4495EAF6F6D}"/>
                </c:ext>
              </c:extLst>
            </c:dLbl>
            <c:dLbl>
              <c:idx val="1"/>
              <c:layout/>
              <c:tx>
                <c:rich>
                  <a:bodyPr/>
                  <a:lstStyle/>
                  <a:p>
                    <a:fld id="{F3A23967-068A-4203-A7B9-042A64AC1F4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3410-488E-91F9-C4495EAF6F6D}"/>
                </c:ext>
              </c:extLst>
            </c:dLbl>
            <c:dLbl>
              <c:idx val="2"/>
              <c:layout/>
              <c:tx>
                <c:rich>
                  <a:bodyPr/>
                  <a:lstStyle/>
                  <a:p>
                    <a:fld id="{33555F8B-E569-45EF-BB34-7E48CF4DC0E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3410-488E-91F9-C4495EAF6F6D}"/>
                </c:ext>
              </c:extLst>
            </c:dLbl>
            <c:dLbl>
              <c:idx val="3"/>
              <c:layout/>
              <c:tx>
                <c:rich>
                  <a:bodyPr/>
                  <a:lstStyle/>
                  <a:p>
                    <a:fld id="{899BA8F2-83D5-4757-9C6A-ADBA045A5B01}"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3410-488E-91F9-C4495EAF6F6D}"/>
                </c:ext>
              </c:extLst>
            </c:dLbl>
            <c:dLbl>
              <c:idx val="4"/>
              <c:layout/>
              <c:tx>
                <c:rich>
                  <a:bodyPr/>
                  <a:lstStyle/>
                  <a:p>
                    <a:fld id="{27C5322F-59DF-471B-84E3-042D02485FA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3410-488E-91F9-C4495EAF6F6D}"/>
                </c:ext>
              </c:extLst>
            </c:dLbl>
            <c:dLbl>
              <c:idx val="5"/>
              <c:layout/>
              <c:tx>
                <c:rich>
                  <a:bodyPr/>
                  <a:lstStyle/>
                  <a:p>
                    <a:fld id="{721C53C1-B72E-4CC2-9AA4-51618AC3A20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87A-4EA2-B60C-0B9D4B21FF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(2)'!$B$83:$G$83</c:f>
              <c:numCache>
                <c:formatCode>General</c:formatCode>
                <c:ptCount val="6"/>
                <c:pt idx="0">
                  <c:v>2017</c:v>
                </c:pt>
                <c:pt idx="1">
                  <c:v>2018</c:v>
                </c:pt>
                <c:pt idx="2">
                  <c:v>2019</c:v>
                </c:pt>
                <c:pt idx="3">
                  <c:v>2020</c:v>
                </c:pt>
                <c:pt idx="4">
                  <c:v>2021</c:v>
                </c:pt>
                <c:pt idx="5">
                  <c:v>2022</c:v>
                </c:pt>
              </c:numCache>
            </c:numRef>
          </c:cat>
          <c:val>
            <c:numRef>
              <c:f>'Diagramme (2)'!$B$87:$G$87</c:f>
              <c:numCache>
                <c:formatCode>General</c:formatCode>
                <c:ptCount val="6"/>
                <c:pt idx="0">
                  <c:v>76787</c:v>
                </c:pt>
                <c:pt idx="1">
                  <c:v>128971</c:v>
                </c:pt>
                <c:pt idx="2">
                  <c:v>143537</c:v>
                </c:pt>
                <c:pt idx="3">
                  <c:v>150937</c:v>
                </c:pt>
                <c:pt idx="4">
                  <c:v>150059</c:v>
                </c:pt>
                <c:pt idx="5">
                  <c:v>117204</c:v>
                </c:pt>
              </c:numCache>
            </c:numRef>
          </c:val>
          <c:extLst>
            <c:ext xmlns:c15="http://schemas.microsoft.com/office/drawing/2012/chart" uri="{02D57815-91ED-43cb-92C2-25804820EDAC}">
              <c15:datalabelsRange>
                <c15:f>'Diagramme (2)'!$B$97:$G$97</c15:f>
                <c15:dlblRangeCache>
                  <c:ptCount val="6"/>
                  <c:pt idx="0">
                    <c:v>52%</c:v>
                  </c:pt>
                  <c:pt idx="1">
                    <c:v>55%</c:v>
                  </c:pt>
                  <c:pt idx="2">
                    <c:v>68%</c:v>
                  </c:pt>
                  <c:pt idx="3">
                    <c:v>71%</c:v>
                  </c:pt>
                  <c:pt idx="4">
                    <c:v>83%</c:v>
                  </c:pt>
                  <c:pt idx="5">
                    <c:v>84%</c:v>
                  </c:pt>
                </c15:dlblRangeCache>
              </c15:datalabelsRange>
            </c:ext>
            <c:ext xmlns:c16="http://schemas.microsoft.com/office/drawing/2014/chart" uri="{C3380CC4-5D6E-409C-BE32-E72D297353CC}">
              <c16:uniqueId val="{0000000B-3410-488E-91F9-C4495EAF6F6D}"/>
            </c:ext>
          </c:extLst>
        </c:ser>
        <c:ser>
          <c:idx val="2"/>
          <c:order val="2"/>
          <c:tx>
            <c:strRef>
              <c:f>'Diagramme (2)'!$A$88</c:f>
              <c:strCache>
                <c:ptCount val="1"/>
                <c:pt idx="0">
                  <c:v>Anlagen, Maschinen, Fahrzeuge und Zubehör sowie Elektro- und Elektronikgeräte</c:v>
                </c:pt>
              </c:strCache>
            </c:strRef>
          </c:tx>
          <c:spPr>
            <a:solidFill>
              <a:schemeClr val="accent6"/>
            </a:solidFill>
            <a:ln>
              <a:noFill/>
            </a:ln>
            <a:effectLst/>
          </c:spPr>
          <c:invertIfNegative val="0"/>
          <c:dLbls>
            <c:dLbl>
              <c:idx val="0"/>
              <c:layout/>
              <c:tx>
                <c:rich>
                  <a:bodyPr/>
                  <a:lstStyle/>
                  <a:p>
                    <a:fld id="{4FC9EB57-0D5A-4678-B853-38DB944908AA}"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410-488E-91F9-C4495EAF6F6D}"/>
                </c:ext>
              </c:extLst>
            </c:dLbl>
            <c:dLbl>
              <c:idx val="1"/>
              <c:layout/>
              <c:tx>
                <c:rich>
                  <a:bodyPr/>
                  <a:lstStyle/>
                  <a:p>
                    <a:fld id="{C77E29CA-79F4-4C26-B682-BAD47DF8522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3410-488E-91F9-C4495EAF6F6D}"/>
                </c:ext>
              </c:extLst>
            </c:dLbl>
            <c:dLbl>
              <c:idx val="2"/>
              <c:layout/>
              <c:tx>
                <c:rich>
                  <a:bodyPr/>
                  <a:lstStyle/>
                  <a:p>
                    <a:fld id="{E597909C-62AB-46DB-A2F3-1CDA4881D074}"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3410-488E-91F9-C4495EAF6F6D}"/>
                </c:ext>
              </c:extLst>
            </c:dLbl>
            <c:dLbl>
              <c:idx val="3"/>
              <c:layout/>
              <c:tx>
                <c:rich>
                  <a:bodyPr/>
                  <a:lstStyle/>
                  <a:p>
                    <a:fld id="{55C7A3D1-EB65-41F5-B47A-2CA40CB997EE}"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3410-488E-91F9-C4495EAF6F6D}"/>
                </c:ext>
              </c:extLst>
            </c:dLbl>
            <c:dLbl>
              <c:idx val="4"/>
              <c:layout/>
              <c:tx>
                <c:rich>
                  <a:bodyPr/>
                  <a:lstStyle/>
                  <a:p>
                    <a:fld id="{29D225CB-2124-4851-80A0-C98C7ADDE4AC}"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3410-488E-91F9-C4495EAF6F6D}"/>
                </c:ext>
              </c:extLst>
            </c:dLbl>
            <c:dLbl>
              <c:idx val="5"/>
              <c:layout/>
              <c:tx>
                <c:rich>
                  <a:bodyPr/>
                  <a:lstStyle/>
                  <a:p>
                    <a:fld id="{07BC6910-092D-4393-BA25-EFBDEA03DAF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87A-4EA2-B60C-0B9D4B21FF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(2)'!$B$83:$G$83</c:f>
              <c:numCache>
                <c:formatCode>General</c:formatCode>
                <c:ptCount val="6"/>
                <c:pt idx="0">
                  <c:v>2017</c:v>
                </c:pt>
                <c:pt idx="1">
                  <c:v>2018</c:v>
                </c:pt>
                <c:pt idx="2">
                  <c:v>2019</c:v>
                </c:pt>
                <c:pt idx="3">
                  <c:v>2020</c:v>
                </c:pt>
                <c:pt idx="4">
                  <c:v>2021</c:v>
                </c:pt>
                <c:pt idx="5">
                  <c:v>2022</c:v>
                </c:pt>
              </c:numCache>
            </c:numRef>
          </c:cat>
          <c:val>
            <c:numRef>
              <c:f>'Diagramme (2)'!$B$88:$G$88</c:f>
              <c:numCache>
                <c:formatCode>General</c:formatCode>
                <c:ptCount val="6"/>
                <c:pt idx="0">
                  <c:v>943</c:v>
                </c:pt>
                <c:pt idx="1">
                  <c:v>2697</c:v>
                </c:pt>
                <c:pt idx="2">
                  <c:v>3558</c:v>
                </c:pt>
                <c:pt idx="3" formatCode="0">
                  <c:v>3635.7</c:v>
                </c:pt>
                <c:pt idx="4">
                  <c:v>3565</c:v>
                </c:pt>
                <c:pt idx="5">
                  <c:v>4671</c:v>
                </c:pt>
              </c:numCache>
            </c:numRef>
          </c:val>
          <c:extLst>
            <c:ext xmlns:c15="http://schemas.microsoft.com/office/drawing/2012/chart" uri="{02D57815-91ED-43cb-92C2-25804820EDAC}">
              <c15:datalabelsRange>
                <c15:f>'Diagramme (2)'!$B$98:$G$98</c15:f>
                <c15:dlblRangeCache>
                  <c:ptCount val="6"/>
                  <c:pt idx="0">
                    <c:v>1%</c:v>
                  </c:pt>
                  <c:pt idx="1">
                    <c:v>1%</c:v>
                  </c:pt>
                  <c:pt idx="2">
                    <c:v>2%</c:v>
                  </c:pt>
                  <c:pt idx="3">
                    <c:v>2%</c:v>
                  </c:pt>
                  <c:pt idx="4">
                    <c:v>2%</c:v>
                  </c:pt>
                  <c:pt idx="5">
                    <c:v>3%</c:v>
                  </c:pt>
                </c15:dlblRangeCache>
              </c15:datalabelsRange>
            </c:ext>
            <c:ext xmlns:c16="http://schemas.microsoft.com/office/drawing/2014/chart" uri="{C3380CC4-5D6E-409C-BE32-E72D297353CC}">
              <c16:uniqueId val="{00000011-3410-488E-91F9-C4495EAF6F6D}"/>
            </c:ext>
          </c:extLst>
        </c:ser>
        <c:ser>
          <c:idx val="3"/>
          <c:order val="3"/>
          <c:tx>
            <c:strRef>
              <c:f>'Diagramme (2)'!$A$89</c:f>
              <c:strCache>
                <c:ptCount val="1"/>
                <c:pt idx="0">
                  <c:v>Biogene Abfälle</c:v>
                </c:pt>
              </c:strCache>
            </c:strRef>
          </c:tx>
          <c:spPr>
            <a:solidFill>
              <a:schemeClr val="accent2">
                <a:lumMod val="40000"/>
                <a:lumOff val="60000"/>
              </a:schemeClr>
            </a:solidFill>
            <a:ln>
              <a:noFill/>
            </a:ln>
            <a:effectLst/>
          </c:spPr>
          <c:invertIfNegative val="0"/>
          <c:dLbls>
            <c:dLbl>
              <c:idx val="0"/>
              <c:layout/>
              <c:tx>
                <c:rich>
                  <a:bodyPr/>
                  <a:lstStyle/>
                  <a:p>
                    <a:fld id="{7CBC7132-2CF3-4C74-A730-4894E28368AF}"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410-488E-91F9-C4495EAF6F6D}"/>
                </c:ext>
              </c:extLst>
            </c:dLbl>
            <c:dLbl>
              <c:idx val="1"/>
              <c:layout/>
              <c:tx>
                <c:rich>
                  <a:bodyPr/>
                  <a:lstStyle/>
                  <a:p>
                    <a:fld id="{21293165-A23C-4398-95E9-F9138A2214C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3410-488E-91F9-C4495EAF6F6D}"/>
                </c:ext>
              </c:extLst>
            </c:dLbl>
            <c:dLbl>
              <c:idx val="2"/>
              <c:layout/>
              <c:tx>
                <c:rich>
                  <a:bodyPr/>
                  <a:lstStyle/>
                  <a:p>
                    <a:fld id="{8D77C399-CEED-4B68-A732-E4E3D1691D4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3410-488E-91F9-C4495EAF6F6D}"/>
                </c:ext>
              </c:extLst>
            </c:dLbl>
            <c:dLbl>
              <c:idx val="3"/>
              <c:layout/>
              <c:tx>
                <c:rich>
                  <a:bodyPr/>
                  <a:lstStyle/>
                  <a:p>
                    <a:fld id="{15229656-D5D8-4BBC-B23A-A66D05AD88C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3410-488E-91F9-C4495EAF6F6D}"/>
                </c:ext>
              </c:extLst>
            </c:dLbl>
            <c:dLbl>
              <c:idx val="4"/>
              <c:layout/>
              <c:tx>
                <c:rich>
                  <a:bodyPr/>
                  <a:lstStyle/>
                  <a:p>
                    <a:fld id="{BBAF556C-5405-4FB1-AA03-9CB25810E38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3410-488E-91F9-C4495EAF6F6D}"/>
                </c:ext>
              </c:extLst>
            </c:dLbl>
            <c:dLbl>
              <c:idx val="5"/>
              <c:layout/>
              <c:tx>
                <c:rich>
                  <a:bodyPr/>
                  <a:lstStyle/>
                  <a:p>
                    <a:fld id="{14188144-9C4D-48D5-BB95-BDE9B264469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87A-4EA2-B60C-0B9D4B21FF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(2)'!$B$83:$G$83</c:f>
              <c:numCache>
                <c:formatCode>General</c:formatCode>
                <c:ptCount val="6"/>
                <c:pt idx="0">
                  <c:v>2017</c:v>
                </c:pt>
                <c:pt idx="1">
                  <c:v>2018</c:v>
                </c:pt>
                <c:pt idx="2">
                  <c:v>2019</c:v>
                </c:pt>
                <c:pt idx="3">
                  <c:v>2020</c:v>
                </c:pt>
                <c:pt idx="4">
                  <c:v>2021</c:v>
                </c:pt>
                <c:pt idx="5">
                  <c:v>2022</c:v>
                </c:pt>
              </c:numCache>
            </c:numRef>
          </c:cat>
          <c:val>
            <c:numRef>
              <c:f>'Diagramme (2)'!$B$89:$G$89</c:f>
              <c:numCache>
                <c:formatCode>General</c:formatCode>
                <c:ptCount val="6"/>
                <c:pt idx="0">
                  <c:v>10591</c:v>
                </c:pt>
                <c:pt idx="1">
                  <c:v>11339</c:v>
                </c:pt>
                <c:pt idx="2">
                  <c:v>63234</c:v>
                </c:pt>
                <c:pt idx="3">
                  <c:v>56344</c:v>
                </c:pt>
                <c:pt idx="4">
                  <c:v>26373</c:v>
                </c:pt>
                <c:pt idx="5">
                  <c:v>16414</c:v>
                </c:pt>
              </c:numCache>
            </c:numRef>
          </c:val>
          <c:extLst>
            <c:ext xmlns:c15="http://schemas.microsoft.com/office/drawing/2012/chart" uri="{02D57815-91ED-43cb-92C2-25804820EDAC}">
              <c15:datalabelsRange>
                <c15:f>'Diagramme (2)'!$B$99:$G$99</c15:f>
                <c15:dlblRangeCache>
                  <c:ptCount val="6"/>
                  <c:pt idx="0">
                    <c:v>7%</c:v>
                  </c:pt>
                  <c:pt idx="1">
                    <c:v>5%</c:v>
                  </c:pt>
                  <c:pt idx="2">
                    <c:v>30%</c:v>
                  </c:pt>
                  <c:pt idx="3">
                    <c:v>27%</c:v>
                  </c:pt>
                  <c:pt idx="4">
                    <c:v>15%</c:v>
                  </c:pt>
                  <c:pt idx="5">
                    <c:v>12%</c:v>
                  </c:pt>
                </c15:dlblRangeCache>
              </c15:datalabelsRange>
            </c:ext>
            <c:ext xmlns:c16="http://schemas.microsoft.com/office/drawing/2014/chart" uri="{C3380CC4-5D6E-409C-BE32-E72D297353CC}">
              <c16:uniqueId val="{00000017-3410-488E-91F9-C4495EAF6F6D}"/>
            </c:ext>
          </c:extLst>
        </c:ser>
        <c:ser>
          <c:idx val="4"/>
          <c:order val="4"/>
          <c:tx>
            <c:strRef>
              <c:f>'Diagramme (2)'!$A$90</c:f>
              <c:strCache>
                <c:ptCount val="1"/>
                <c:pt idx="0">
                  <c:v>Schlämme und Behandlungsrückstände</c:v>
                </c:pt>
              </c:strCache>
            </c:strRef>
          </c:tx>
          <c:spPr>
            <a:solidFill>
              <a:schemeClr val="accent5"/>
            </a:solidFill>
            <a:ln>
              <a:noFill/>
            </a:ln>
            <a:effectLst/>
          </c:spPr>
          <c:invertIfNegative val="0"/>
          <c:dLbls>
            <c:delete val="1"/>
          </c:dLbls>
          <c:cat>
            <c:numRef>
              <c:f>'Diagramme (2)'!$B$83:$G$83</c:f>
              <c:numCache>
                <c:formatCode>General</c:formatCode>
                <c:ptCount val="6"/>
                <c:pt idx="0">
                  <c:v>2017</c:v>
                </c:pt>
                <c:pt idx="1">
                  <c:v>2018</c:v>
                </c:pt>
                <c:pt idx="2">
                  <c:v>2019</c:v>
                </c:pt>
                <c:pt idx="3">
                  <c:v>2020</c:v>
                </c:pt>
                <c:pt idx="4">
                  <c:v>2021</c:v>
                </c:pt>
                <c:pt idx="5">
                  <c:v>2022</c:v>
                </c:pt>
              </c:numCache>
            </c:numRef>
          </c:cat>
          <c:val>
            <c:numRef>
              <c:f>'Diagramme (2)'!$B$90:$G$90</c:f>
              <c:numCache>
                <c:formatCode>General</c:formatCode>
                <c:ptCount val="6"/>
                <c:pt idx="0">
                  <c:v>0</c:v>
                </c:pt>
                <c:pt idx="1">
                  <c:v>59</c:v>
                </c:pt>
                <c:pt idx="2">
                  <c:v>0</c:v>
                </c:pt>
                <c:pt idx="3">
                  <c:v>0</c:v>
                </c:pt>
                <c:pt idx="4">
                  <c:v>0</c:v>
                </c:pt>
                <c:pt idx="5">
                  <c:v>0</c:v>
                </c:pt>
              </c:numCache>
            </c:numRef>
          </c:val>
          <c:extLst>
            <c:ext xmlns:c16="http://schemas.microsoft.com/office/drawing/2014/chart" uri="{C3380CC4-5D6E-409C-BE32-E72D297353CC}">
              <c16:uniqueId val="{00000018-3410-488E-91F9-C4495EAF6F6D}"/>
            </c:ext>
          </c:extLst>
        </c:ser>
        <c:ser>
          <c:idx val="5"/>
          <c:order val="5"/>
          <c:tx>
            <c:strRef>
              <c:f>'Diagramme (2)'!$A$91</c:f>
              <c:strCache>
                <c:ptCount val="1"/>
                <c:pt idx="0">
                  <c:v>Weitere Abfallarten</c:v>
                </c:pt>
              </c:strCache>
            </c:strRef>
          </c:tx>
          <c:spPr>
            <a:solidFill>
              <a:schemeClr val="accent4">
                <a:lumMod val="40000"/>
                <a:lumOff val="60000"/>
              </a:schemeClr>
            </a:solidFill>
            <a:ln>
              <a:noFill/>
            </a:ln>
            <a:effectLst/>
          </c:spPr>
          <c:invertIfNegative val="0"/>
          <c:dLbls>
            <c:dLbl>
              <c:idx val="0"/>
              <c:layout/>
              <c:tx>
                <c:rich>
                  <a:bodyPr/>
                  <a:lstStyle/>
                  <a:p>
                    <a:fld id="{68929AC5-F6E4-4503-985E-766B5A967519}"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3410-488E-91F9-C4495EAF6F6D}"/>
                </c:ext>
              </c:extLst>
            </c:dLbl>
            <c:dLbl>
              <c:idx val="1"/>
              <c:layout/>
              <c:tx>
                <c:rich>
                  <a:bodyPr/>
                  <a:lstStyle/>
                  <a:p>
                    <a:fld id="{727A7E2C-8F44-478D-B2C9-EF9DF756133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3410-488E-91F9-C4495EAF6F6D}"/>
                </c:ext>
              </c:extLst>
            </c:dLbl>
            <c:dLbl>
              <c:idx val="2"/>
              <c:delete val="1"/>
              <c:extLst>
                <c:ext xmlns:c15="http://schemas.microsoft.com/office/drawing/2012/chart" uri="{CE6537A1-D6FC-4f65-9D91-7224C49458BB}"/>
                <c:ext xmlns:c16="http://schemas.microsoft.com/office/drawing/2014/chart" uri="{C3380CC4-5D6E-409C-BE32-E72D297353CC}">
                  <c16:uniqueId val="{0000001B-3410-488E-91F9-C4495EAF6F6D}"/>
                </c:ext>
              </c:extLst>
            </c:dLbl>
            <c:dLbl>
              <c:idx val="3"/>
              <c:delete val="1"/>
              <c:extLst>
                <c:ext xmlns:c15="http://schemas.microsoft.com/office/drawing/2012/chart" uri="{CE6537A1-D6FC-4f65-9D91-7224C49458BB}"/>
                <c:ext xmlns:c16="http://schemas.microsoft.com/office/drawing/2014/chart" uri="{C3380CC4-5D6E-409C-BE32-E72D297353CC}">
                  <c16:uniqueId val="{0000001C-3410-488E-91F9-C4495EAF6F6D}"/>
                </c:ext>
              </c:extLst>
            </c:dLbl>
            <c:dLbl>
              <c:idx val="4"/>
              <c:delete val="1"/>
              <c:extLst>
                <c:ext xmlns:c15="http://schemas.microsoft.com/office/drawing/2012/chart" uri="{CE6537A1-D6FC-4f65-9D91-7224C49458BB}"/>
                <c:ext xmlns:c16="http://schemas.microsoft.com/office/drawing/2014/chart" uri="{C3380CC4-5D6E-409C-BE32-E72D297353CC}">
                  <c16:uniqueId val="{0000001D-3410-488E-91F9-C4495EAF6F6D}"/>
                </c:ext>
              </c:extLst>
            </c:dLbl>
            <c:dLbl>
              <c:idx val="5"/>
              <c:layout/>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87A-4EA2-B60C-0B9D4B21FF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(2)'!$B$83:$G$83</c:f>
              <c:numCache>
                <c:formatCode>General</c:formatCode>
                <c:ptCount val="6"/>
                <c:pt idx="0">
                  <c:v>2017</c:v>
                </c:pt>
                <c:pt idx="1">
                  <c:v>2018</c:v>
                </c:pt>
                <c:pt idx="2">
                  <c:v>2019</c:v>
                </c:pt>
                <c:pt idx="3">
                  <c:v>2020</c:v>
                </c:pt>
                <c:pt idx="4">
                  <c:v>2021</c:v>
                </c:pt>
                <c:pt idx="5">
                  <c:v>2022</c:v>
                </c:pt>
              </c:numCache>
            </c:numRef>
          </c:cat>
          <c:val>
            <c:numRef>
              <c:f>'Diagramme (2)'!$B$91:$G$91</c:f>
              <c:numCache>
                <c:formatCode>General</c:formatCode>
                <c:ptCount val="6"/>
                <c:pt idx="0">
                  <c:v>48943</c:v>
                </c:pt>
                <c:pt idx="1">
                  <c:v>52793</c:v>
                </c:pt>
                <c:pt idx="2">
                  <c:v>0</c:v>
                </c:pt>
                <c:pt idx="3">
                  <c:v>0</c:v>
                </c:pt>
                <c:pt idx="4">
                  <c:v>0</c:v>
                </c:pt>
                <c:pt idx="5">
                  <c:v>0</c:v>
                </c:pt>
              </c:numCache>
            </c:numRef>
          </c:val>
          <c:extLst>
            <c:ext xmlns:c15="http://schemas.microsoft.com/office/drawing/2012/chart" uri="{02D57815-91ED-43cb-92C2-25804820EDAC}">
              <c15:datalabelsRange>
                <c15:f>'Diagramme (2)'!$B$101:$F$101</c15:f>
                <c15:dlblRangeCache>
                  <c:ptCount val="5"/>
                  <c:pt idx="0">
                    <c:v>33%</c:v>
                  </c:pt>
                  <c:pt idx="1">
                    <c:v>22%</c:v>
                  </c:pt>
                  <c:pt idx="2">
                    <c:v>0%</c:v>
                  </c:pt>
                  <c:pt idx="3">
                    <c:v>0%</c:v>
                  </c:pt>
                  <c:pt idx="4">
                    <c:v>0%</c:v>
                  </c:pt>
                </c15:dlblRangeCache>
              </c15:datalabelsRange>
            </c:ext>
            <c:ext xmlns:c16="http://schemas.microsoft.com/office/drawing/2014/chart" uri="{C3380CC4-5D6E-409C-BE32-E72D297353CC}">
              <c16:uniqueId val="{0000001E-3410-488E-91F9-C4495EAF6F6D}"/>
            </c:ext>
          </c:extLst>
        </c:ser>
        <c:dLbls>
          <c:dLblPos val="ctr"/>
          <c:showLegendKey val="0"/>
          <c:showVal val="1"/>
          <c:showCatName val="0"/>
          <c:showSerName val="0"/>
          <c:showPercent val="0"/>
          <c:showBubbleSize val="0"/>
        </c:dLbls>
        <c:gapWidth val="150"/>
        <c:overlap val="100"/>
        <c:axId val="592730768"/>
        <c:axId val="592732408"/>
        <c:extLst/>
      </c:barChart>
      <c:catAx>
        <c:axId val="59273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Jahr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2408"/>
        <c:crosses val="autoZero"/>
        <c:auto val="1"/>
        <c:lblAlgn val="ctr"/>
        <c:lblOffset val="100"/>
        <c:noMultiLvlLbl val="0"/>
      </c:catAx>
      <c:valAx>
        <c:axId val="592732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Menge [t]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0768"/>
        <c:crosses val="autoZero"/>
        <c:crossBetween val="between"/>
      </c:valAx>
      <c:spPr>
        <a:noFill/>
        <a:ln>
          <a:noFill/>
        </a:ln>
        <a:effectLst/>
      </c:spPr>
    </c:plotArea>
    <c:legend>
      <c:legendPos val="r"/>
      <c:legendEntry>
        <c:idx val="1"/>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Sonderabfälle Kt.</a:t>
            </a:r>
            <a:r>
              <a:rPr lang="de-CH" baseline="0"/>
              <a:t> SO Übersicht</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(2)'!$N$2</c:f>
              <c:strCache>
                <c:ptCount val="1"/>
                <c:pt idx="0">
                  <c:v>von Betrieben angenommen</c:v>
                </c:pt>
              </c:strCache>
            </c:strRef>
          </c:tx>
          <c:spPr>
            <a:solidFill>
              <a:schemeClr val="accent1"/>
            </a:solidFill>
            <a:ln>
              <a:noFill/>
            </a:ln>
            <a:effectLst/>
          </c:spPr>
          <c:invertIfNegative val="0"/>
          <c:cat>
            <c:numRef>
              <c:f>'Diagramme (2)'!$A$1:$M$1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'Diagramme (2)'!$A$2:$M$2</c:f>
              <c:numCache>
                <c:formatCode>0</c:formatCode>
                <c:ptCount val="13"/>
                <c:pt idx="0">
                  <c:v>121912</c:v>
                </c:pt>
                <c:pt idx="1">
                  <c:v>125232</c:v>
                </c:pt>
                <c:pt idx="2">
                  <c:v>119090.231</c:v>
                </c:pt>
                <c:pt idx="3">
                  <c:v>127130.054</c:v>
                </c:pt>
                <c:pt idx="4">
                  <c:v>115801</c:v>
                </c:pt>
                <c:pt idx="5">
                  <c:v>117366</c:v>
                </c:pt>
                <c:pt idx="6">
                  <c:v>89655.167000000001</c:v>
                </c:pt>
                <c:pt idx="7">
                  <c:v>86758.353000000003</c:v>
                </c:pt>
                <c:pt idx="8">
                  <c:v>97133.60500000001</c:v>
                </c:pt>
                <c:pt idx="9">
                  <c:v>115991.83499999999</c:v>
                </c:pt>
                <c:pt idx="10">
                  <c:v>104581.40400000001</c:v>
                </c:pt>
                <c:pt idx="11">
                  <c:v>107166.94500000002</c:v>
                </c:pt>
                <c:pt idx="12">
                  <c:v>107223</c:v>
                </c:pt>
              </c:numCache>
            </c:numRef>
          </c:val>
          <c:extLst>
            <c:ext xmlns:c16="http://schemas.microsoft.com/office/drawing/2014/chart" uri="{C3380CC4-5D6E-409C-BE32-E72D297353CC}">
              <c16:uniqueId val="{00000000-98C9-4FF3-8D90-97CAC4DCFE67}"/>
            </c:ext>
          </c:extLst>
        </c:ser>
        <c:ser>
          <c:idx val="1"/>
          <c:order val="1"/>
          <c:tx>
            <c:strRef>
              <c:f>'Diagramme (2)'!$N$3</c:f>
              <c:strCache>
                <c:ptCount val="1"/>
                <c:pt idx="0">
                  <c:v>von Betrieben abgegeben</c:v>
                </c:pt>
              </c:strCache>
            </c:strRef>
          </c:tx>
          <c:spPr>
            <a:solidFill>
              <a:schemeClr val="accent2"/>
            </a:solidFill>
            <a:ln>
              <a:noFill/>
            </a:ln>
            <a:effectLst/>
          </c:spPr>
          <c:invertIfNegative val="0"/>
          <c:cat>
            <c:numRef>
              <c:f>'Diagramme (2)'!$A$1:$M$1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'Diagramme (2)'!$A$3:$M$3</c:f>
              <c:numCache>
                <c:formatCode>0</c:formatCode>
                <c:ptCount val="13"/>
                <c:pt idx="0">
                  <c:v>130394</c:v>
                </c:pt>
                <c:pt idx="1">
                  <c:v>150229</c:v>
                </c:pt>
                <c:pt idx="2">
                  <c:v>127990.22900000001</c:v>
                </c:pt>
                <c:pt idx="3">
                  <c:v>163743.81199999998</c:v>
                </c:pt>
                <c:pt idx="4">
                  <c:v>168661</c:v>
                </c:pt>
                <c:pt idx="5">
                  <c:v>154223</c:v>
                </c:pt>
                <c:pt idx="6">
                  <c:v>164282</c:v>
                </c:pt>
                <c:pt idx="7">
                  <c:v>326150.71100000007</c:v>
                </c:pt>
                <c:pt idx="8">
                  <c:v>257510.21600000001</c:v>
                </c:pt>
                <c:pt idx="9">
                  <c:v>199212</c:v>
                </c:pt>
                <c:pt idx="10">
                  <c:v>223530.06899999999</c:v>
                </c:pt>
                <c:pt idx="11">
                  <c:v>284266.82500000001</c:v>
                </c:pt>
                <c:pt idx="12">
                  <c:v>241991.98399999997</c:v>
                </c:pt>
              </c:numCache>
            </c:numRef>
          </c:val>
          <c:extLst>
            <c:ext xmlns:c16="http://schemas.microsoft.com/office/drawing/2014/chart" uri="{C3380CC4-5D6E-409C-BE32-E72D297353CC}">
              <c16:uniqueId val="{00000001-98C9-4FF3-8D90-97CAC4DCFE67}"/>
            </c:ext>
          </c:extLst>
        </c:ser>
        <c:dLbls>
          <c:showLegendKey val="0"/>
          <c:showVal val="0"/>
          <c:showCatName val="0"/>
          <c:showSerName val="0"/>
          <c:showPercent val="0"/>
          <c:showBubbleSize val="0"/>
        </c:dLbls>
        <c:gapWidth val="219"/>
        <c:overlap val="-27"/>
        <c:axId val="576187976"/>
        <c:axId val="576185680"/>
      </c:barChart>
      <c:catAx>
        <c:axId val="576187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185680"/>
        <c:crosses val="autoZero"/>
        <c:auto val="1"/>
        <c:lblAlgn val="ctr"/>
        <c:lblOffset val="100"/>
        <c:noMultiLvlLbl val="0"/>
      </c:catAx>
      <c:valAx>
        <c:axId val="576185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187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Chemische</a:t>
            </a:r>
            <a:r>
              <a:rPr lang="de-CH" baseline="0"/>
              <a:t> Abfälle</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(2)'!$N$6</c:f>
              <c:strCache>
                <c:ptCount val="1"/>
                <c:pt idx="0">
                  <c:v>von Betrieben angenommen</c:v>
                </c:pt>
              </c:strCache>
            </c:strRef>
          </c:tx>
          <c:spPr>
            <a:solidFill>
              <a:schemeClr val="accent1"/>
            </a:solidFill>
            <a:ln>
              <a:noFill/>
            </a:ln>
            <a:effectLst/>
          </c:spPr>
          <c:invertIfNegative val="0"/>
          <c:cat>
            <c:numRef>
              <c:f>'Diagramme (2)'!$C$5:$M$5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(2)'!$C$6:$M$6</c:f>
              <c:numCache>
                <c:formatCode>0</c:formatCode>
                <c:ptCount val="11"/>
                <c:pt idx="0">
                  <c:v>72484.59</c:v>
                </c:pt>
                <c:pt idx="1">
                  <c:v>77174.36</c:v>
                </c:pt>
                <c:pt idx="2">
                  <c:v>67860</c:v>
                </c:pt>
                <c:pt idx="3">
                  <c:v>71944</c:v>
                </c:pt>
                <c:pt idx="4">
                  <c:v>66718</c:v>
                </c:pt>
                <c:pt idx="5">
                  <c:v>59117.512000000002</c:v>
                </c:pt>
                <c:pt idx="6">
                  <c:v>59414.605000000003</c:v>
                </c:pt>
                <c:pt idx="7">
                  <c:v>77127.773000000001</c:v>
                </c:pt>
                <c:pt idx="8">
                  <c:v>56286.561000000002</c:v>
                </c:pt>
                <c:pt idx="9">
                  <c:v>60811.72</c:v>
                </c:pt>
                <c:pt idx="10">
                  <c:v>64257.743999999999</c:v>
                </c:pt>
              </c:numCache>
            </c:numRef>
          </c:val>
          <c:extLst>
            <c:ext xmlns:c16="http://schemas.microsoft.com/office/drawing/2014/chart" uri="{C3380CC4-5D6E-409C-BE32-E72D297353CC}">
              <c16:uniqueId val="{00000000-E16A-4D17-9ACC-8CD2F4951AD7}"/>
            </c:ext>
          </c:extLst>
        </c:ser>
        <c:ser>
          <c:idx val="1"/>
          <c:order val="1"/>
          <c:tx>
            <c:strRef>
              <c:f>'Diagramme (2)'!$N$7</c:f>
              <c:strCache>
                <c:ptCount val="1"/>
                <c:pt idx="0">
                  <c:v>von Betrieben abgegeben</c:v>
                </c:pt>
              </c:strCache>
            </c:strRef>
          </c:tx>
          <c:spPr>
            <a:solidFill>
              <a:schemeClr val="accent2"/>
            </a:solidFill>
            <a:ln>
              <a:noFill/>
            </a:ln>
            <a:effectLst/>
          </c:spPr>
          <c:invertIfNegative val="0"/>
          <c:cat>
            <c:numRef>
              <c:f>'Diagramme (2)'!$C$5:$M$5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(2)'!$C$7:$M$7</c:f>
              <c:numCache>
                <c:formatCode>0</c:formatCode>
                <c:ptCount val="11"/>
                <c:pt idx="0">
                  <c:v>71046.570000000007</c:v>
                </c:pt>
                <c:pt idx="1">
                  <c:v>72503.191999999995</c:v>
                </c:pt>
                <c:pt idx="2">
                  <c:v>91608.433999999994</c:v>
                </c:pt>
                <c:pt idx="3">
                  <c:v>67590.475000000006</c:v>
                </c:pt>
                <c:pt idx="4">
                  <c:v>68212.519</c:v>
                </c:pt>
                <c:pt idx="5">
                  <c:v>69276.626000000004</c:v>
                </c:pt>
                <c:pt idx="6">
                  <c:v>70217.183000000005</c:v>
                </c:pt>
                <c:pt idx="7">
                  <c:v>81003.244999999995</c:v>
                </c:pt>
                <c:pt idx="8">
                  <c:v>78448.581000000006</c:v>
                </c:pt>
                <c:pt idx="9">
                  <c:v>81008.683000000005</c:v>
                </c:pt>
                <c:pt idx="10">
                  <c:v>80163.725999999995</c:v>
                </c:pt>
              </c:numCache>
            </c:numRef>
          </c:val>
          <c:extLst>
            <c:ext xmlns:c16="http://schemas.microsoft.com/office/drawing/2014/chart" uri="{C3380CC4-5D6E-409C-BE32-E72D297353CC}">
              <c16:uniqueId val="{00000001-E16A-4D17-9ACC-8CD2F4951AD7}"/>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Medizinische Abfälle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(2)'!$N$10</c:f>
              <c:strCache>
                <c:ptCount val="1"/>
                <c:pt idx="0">
                  <c:v>von Betrieben angenommen</c:v>
                </c:pt>
              </c:strCache>
            </c:strRef>
          </c:tx>
          <c:spPr>
            <a:solidFill>
              <a:schemeClr val="accent1"/>
            </a:solidFill>
            <a:ln>
              <a:noFill/>
            </a:ln>
            <a:effectLst/>
          </c:spPr>
          <c:invertIfNegative val="0"/>
          <c:cat>
            <c:numRef>
              <c:f>'Diagramme (2)'!$C$9:$M$9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(2)'!$C$10:$M$10</c:f>
              <c:numCache>
                <c:formatCode>0</c:formatCode>
                <c:ptCount val="11"/>
                <c:pt idx="0">
                  <c:v>331.72699999999998</c:v>
                </c:pt>
                <c:pt idx="1">
                  <c:v>339.47699999999998</c:v>
                </c:pt>
                <c:pt idx="2">
                  <c:v>343</c:v>
                </c:pt>
                <c:pt idx="3">
                  <c:v>318</c:v>
                </c:pt>
                <c:pt idx="4">
                  <c:v>398</c:v>
                </c:pt>
                <c:pt idx="5">
                  <c:v>309.72000000000003</c:v>
                </c:pt>
                <c:pt idx="6">
                  <c:v>401</c:v>
                </c:pt>
                <c:pt idx="7">
                  <c:v>175.18</c:v>
                </c:pt>
                <c:pt idx="8">
                  <c:v>134.96</c:v>
                </c:pt>
                <c:pt idx="9">
                  <c:v>150.04</c:v>
                </c:pt>
                <c:pt idx="10">
                  <c:v>130.86000000000001</c:v>
                </c:pt>
              </c:numCache>
            </c:numRef>
          </c:val>
          <c:extLst>
            <c:ext xmlns:c16="http://schemas.microsoft.com/office/drawing/2014/chart" uri="{C3380CC4-5D6E-409C-BE32-E72D297353CC}">
              <c16:uniqueId val="{00000000-42FE-40DC-97E8-89FDA41ED390}"/>
            </c:ext>
          </c:extLst>
        </c:ser>
        <c:ser>
          <c:idx val="1"/>
          <c:order val="1"/>
          <c:tx>
            <c:strRef>
              <c:f>'Diagramme (2)'!$N$11</c:f>
              <c:strCache>
                <c:ptCount val="1"/>
                <c:pt idx="0">
                  <c:v>von Betrieben abgegeben</c:v>
                </c:pt>
              </c:strCache>
            </c:strRef>
          </c:tx>
          <c:spPr>
            <a:solidFill>
              <a:schemeClr val="accent2"/>
            </a:solidFill>
            <a:ln>
              <a:noFill/>
            </a:ln>
            <a:effectLst/>
          </c:spPr>
          <c:invertIfNegative val="0"/>
          <c:cat>
            <c:numRef>
              <c:f>'Diagramme (2)'!$C$9:$M$9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(2)'!$C$11:$M$11</c:f>
              <c:numCache>
                <c:formatCode>0</c:formatCode>
                <c:ptCount val="11"/>
                <c:pt idx="0">
                  <c:v>142.03700000000001</c:v>
                </c:pt>
                <c:pt idx="1">
                  <c:v>239.322</c:v>
                </c:pt>
                <c:pt idx="2">
                  <c:v>252</c:v>
                </c:pt>
                <c:pt idx="3">
                  <c:v>200</c:v>
                </c:pt>
                <c:pt idx="4">
                  <c:v>207</c:v>
                </c:pt>
                <c:pt idx="5">
                  <c:v>423.81700000000001</c:v>
                </c:pt>
                <c:pt idx="6">
                  <c:v>207.042</c:v>
                </c:pt>
                <c:pt idx="7">
                  <c:v>144.815</c:v>
                </c:pt>
                <c:pt idx="8">
                  <c:v>168.23699999999999</c:v>
                </c:pt>
                <c:pt idx="9">
                  <c:v>189.268</c:v>
                </c:pt>
                <c:pt idx="10">
                  <c:v>147.59</c:v>
                </c:pt>
              </c:numCache>
            </c:numRef>
          </c:val>
          <c:extLst>
            <c:ext xmlns:c16="http://schemas.microsoft.com/office/drawing/2014/chart" uri="{C3380CC4-5D6E-409C-BE32-E72D297353CC}">
              <c16:uniqueId val="{00000001-42FE-40DC-97E8-89FDA41ED390}"/>
            </c:ext>
          </c:extLst>
        </c:ser>
        <c:dLbls>
          <c:showLegendKey val="0"/>
          <c:showVal val="0"/>
          <c:showCatName val="0"/>
          <c:showSerName val="0"/>
          <c:showPercent val="0"/>
          <c:showBubbleSize val="0"/>
        </c:dLbls>
        <c:gapWidth val="219"/>
        <c:overlap val="-27"/>
        <c:axId val="572393976"/>
        <c:axId val="572394304"/>
      </c:barChart>
      <c:catAx>
        <c:axId val="572393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2394304"/>
        <c:crosses val="autoZero"/>
        <c:auto val="1"/>
        <c:lblAlgn val="ctr"/>
        <c:lblOffset val="100"/>
        <c:noMultiLvlLbl val="0"/>
      </c:catAx>
      <c:valAx>
        <c:axId val="572394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2393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t>Zusammensetzung abgegebene Sonderabfälle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'Diagramme (2)'!$A$44</c:f>
              <c:strCache>
                <c:ptCount val="1"/>
                <c:pt idx="0">
                  <c:v>Chemische Abfälle</c:v>
                </c:pt>
              </c:strCache>
            </c:strRef>
          </c:tx>
          <c:spPr>
            <a:solidFill>
              <a:srgbClr val="FFC000"/>
            </a:solidFill>
            <a:ln>
              <a:noFill/>
            </a:ln>
            <a:effectLst/>
          </c:spPr>
          <c:invertIfNegative val="0"/>
          <c:dLbls>
            <c:dLbl>
              <c:idx val="0"/>
              <c:tx>
                <c:rich>
                  <a:bodyPr/>
                  <a:lstStyle/>
                  <a:p>
                    <a:fld id="{EE4F625D-2BB8-4C40-874B-603674515077}"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84A-4FCB-8BB7-9C377B7E02EB}"/>
                </c:ext>
              </c:extLst>
            </c:dLbl>
            <c:dLbl>
              <c:idx val="1"/>
              <c:tx>
                <c:rich>
                  <a:bodyPr/>
                  <a:lstStyle/>
                  <a:p>
                    <a:fld id="{75798573-BEF8-4A1D-ADE1-3BD42162B9C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84A-4FCB-8BB7-9C377B7E02EB}"/>
                </c:ext>
              </c:extLst>
            </c:dLbl>
            <c:dLbl>
              <c:idx val="2"/>
              <c:tx>
                <c:rich>
                  <a:bodyPr/>
                  <a:lstStyle/>
                  <a:p>
                    <a:fld id="{2C8D7709-0C88-49F6-86FF-76C0DBEDFAB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84A-4FCB-8BB7-9C377B7E02EB}"/>
                </c:ext>
              </c:extLst>
            </c:dLbl>
            <c:dLbl>
              <c:idx val="3"/>
              <c:tx>
                <c:rich>
                  <a:bodyPr/>
                  <a:lstStyle/>
                  <a:p>
                    <a:fld id="{207B299C-91D4-4C89-BEB8-FA5558BDB61E}"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84A-4FCB-8BB7-9C377B7E02EB}"/>
                </c:ext>
              </c:extLst>
            </c:dLbl>
            <c:dLbl>
              <c:idx val="4"/>
              <c:tx>
                <c:rich>
                  <a:bodyPr/>
                  <a:lstStyle/>
                  <a:p>
                    <a:fld id="{C0D9B0B7-ABFE-4B0D-A865-9EB60B842F1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84A-4FCB-8BB7-9C377B7E02EB}"/>
                </c:ext>
              </c:extLst>
            </c:dLbl>
            <c:dLbl>
              <c:idx val="5"/>
              <c:tx>
                <c:rich>
                  <a:bodyPr/>
                  <a:lstStyle/>
                  <a:p>
                    <a:fld id="{F2C89206-3F74-4646-8C52-9970761A79AC}"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384A-4FCB-8BB7-9C377B7E0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(2)'!$B$44:$G$44</c:f>
              <c:numCache>
                <c:formatCode>0</c:formatCode>
                <c:ptCount val="6"/>
                <c:pt idx="0">
                  <c:v>69276.626000000004</c:v>
                </c:pt>
                <c:pt idx="1">
                  <c:v>70217.183000000005</c:v>
                </c:pt>
                <c:pt idx="2">
                  <c:v>81003.244999999995</c:v>
                </c:pt>
                <c:pt idx="3">
                  <c:v>78448.581000000006</c:v>
                </c:pt>
                <c:pt idx="4">
                  <c:v>81008.683000000005</c:v>
                </c:pt>
                <c:pt idx="5">
                  <c:v>80163.725999999995</c:v>
                </c:pt>
              </c:numCache>
            </c:numRef>
          </c:val>
          <c:extLst xmlns:c15="http://schemas.microsoft.com/office/drawing/2012/chart">
            <c:ext xmlns:c15="http://schemas.microsoft.com/office/drawing/2012/chart" uri="{02D57815-91ED-43cb-92C2-25804820EDAC}">
              <c15:datalabelsRange>
                <c15:f>'Diagramme (2)'!$B$54:$G$54</c15:f>
                <c15:dlblRangeCache>
                  <c:ptCount val="6"/>
                  <c:pt idx="0">
                    <c:v>21%</c:v>
                  </c:pt>
                  <c:pt idx="1">
                    <c:v>27%</c:v>
                  </c:pt>
                  <c:pt idx="2">
                    <c:v>41%</c:v>
                  </c:pt>
                  <c:pt idx="3">
                    <c:v>35%</c:v>
                  </c:pt>
                  <c:pt idx="4">
                    <c:v>28%</c:v>
                  </c:pt>
                  <c:pt idx="5">
                    <c:v>33%</c:v>
                  </c:pt>
                </c15:dlblRangeCache>
              </c15:datalabelsRange>
            </c:ext>
            <c:ext xmlns:c16="http://schemas.microsoft.com/office/drawing/2014/chart" uri="{C3380CC4-5D6E-409C-BE32-E72D297353CC}">
              <c16:uniqueId val="{00000005-384A-4FCB-8BB7-9C377B7E02EB}"/>
            </c:ext>
          </c:extLst>
        </c:ser>
        <c:ser>
          <c:idx val="1"/>
          <c:order val="1"/>
          <c:tx>
            <c:strRef>
              <c:f>'Diagramme (2)'!$A$45</c:f>
              <c:strCache>
                <c:ptCount val="1"/>
                <c:pt idx="0">
                  <c:v>Medizinische Abfälle</c:v>
                </c:pt>
              </c:strCache>
            </c:strRef>
          </c:tx>
          <c:spPr>
            <a:solidFill>
              <a:schemeClr val="accent2"/>
            </a:solidFill>
            <a:ln>
              <a:noFill/>
            </a:ln>
            <a:effectLst/>
          </c:spPr>
          <c:invertIfNegative val="0"/>
          <c:dLbls>
            <c:delete val="1"/>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(2)'!$B$45:$G$45</c:f>
              <c:numCache>
                <c:formatCode>0</c:formatCode>
                <c:ptCount val="6"/>
                <c:pt idx="0">
                  <c:v>423.81700000000001</c:v>
                </c:pt>
                <c:pt idx="1">
                  <c:v>207.042</c:v>
                </c:pt>
                <c:pt idx="2">
                  <c:v>144.815</c:v>
                </c:pt>
                <c:pt idx="3">
                  <c:v>168.23699999999999</c:v>
                </c:pt>
                <c:pt idx="4">
                  <c:v>189.268</c:v>
                </c:pt>
                <c:pt idx="5">
                  <c:v>147.59</c:v>
                </c:pt>
              </c:numCache>
            </c:numRef>
          </c:val>
          <c:extLst>
            <c:ext xmlns:c16="http://schemas.microsoft.com/office/drawing/2014/chart" uri="{C3380CC4-5D6E-409C-BE32-E72D297353CC}">
              <c16:uniqueId val="{00000006-384A-4FCB-8BB7-9C377B7E02EB}"/>
            </c:ext>
          </c:extLst>
        </c:ser>
        <c:ser>
          <c:idx val="2"/>
          <c:order val="2"/>
          <c:tx>
            <c:strRef>
              <c:f>'Diagramme (2)'!$A$46</c:f>
              <c:strCache>
                <c:ptCount val="1"/>
                <c:pt idx="0">
                  <c:v>Metallische Abfälle</c:v>
                </c:pt>
              </c:strCache>
            </c:strRef>
          </c:tx>
          <c:spPr>
            <a:solidFill>
              <a:schemeClr val="accent3"/>
            </a:solidFill>
            <a:ln>
              <a:noFill/>
            </a:ln>
            <a:effectLst/>
          </c:spPr>
          <c:invertIfNegative val="0"/>
          <c:dLbls>
            <c:delete val="1"/>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(2)'!$B$46:$G$46</c:f>
              <c:numCache>
                <c:formatCode>0</c:formatCode>
                <c:ptCount val="6"/>
                <c:pt idx="0">
                  <c:v>76.424999999999997</c:v>
                </c:pt>
                <c:pt idx="1">
                  <c:v>171.78</c:v>
                </c:pt>
                <c:pt idx="2">
                  <c:v>121.72199999999999</c:v>
                </c:pt>
                <c:pt idx="3">
                  <c:v>119.349</c:v>
                </c:pt>
                <c:pt idx="4">
                  <c:v>100.65</c:v>
                </c:pt>
                <c:pt idx="5">
                  <c:v>67.343999999999994</c:v>
                </c:pt>
              </c:numCache>
            </c:numRef>
          </c:val>
          <c:extLst>
            <c:ext xmlns:c16="http://schemas.microsoft.com/office/drawing/2014/chart" uri="{C3380CC4-5D6E-409C-BE32-E72D297353CC}">
              <c16:uniqueId val="{00000007-384A-4FCB-8BB7-9C377B7E02EB}"/>
            </c:ext>
          </c:extLst>
        </c:ser>
        <c:ser>
          <c:idx val="3"/>
          <c:order val="3"/>
          <c:tx>
            <c:strRef>
              <c:f>'Diagramme (2)'!$A$47</c:f>
              <c:strCache>
                <c:ptCount val="1"/>
                <c:pt idx="0">
                  <c:v>Mineralische Abfälle</c:v>
                </c:pt>
              </c:strCache>
            </c:strRef>
          </c:tx>
          <c:spPr>
            <a:solidFill>
              <a:srgbClr val="0070C0"/>
            </a:solidFill>
            <a:ln>
              <a:noFill/>
            </a:ln>
            <a:effectLst/>
          </c:spPr>
          <c:invertIfNegative val="0"/>
          <c:dLbls>
            <c:dLbl>
              <c:idx val="0"/>
              <c:tx>
                <c:rich>
                  <a:bodyPr/>
                  <a:lstStyle/>
                  <a:p>
                    <a:fld id="{7B98E3C1-8D20-491F-AA58-F79C2DCFD48A}"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84A-4FCB-8BB7-9C377B7E02EB}"/>
                </c:ext>
              </c:extLst>
            </c:dLbl>
            <c:dLbl>
              <c:idx val="1"/>
              <c:tx>
                <c:rich>
                  <a:bodyPr/>
                  <a:lstStyle/>
                  <a:p>
                    <a:fld id="{070C666E-993B-419F-8A9D-A5B802F0B1A4}"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84A-4FCB-8BB7-9C377B7E02EB}"/>
                </c:ext>
              </c:extLst>
            </c:dLbl>
            <c:dLbl>
              <c:idx val="2"/>
              <c:tx>
                <c:rich>
                  <a:bodyPr/>
                  <a:lstStyle/>
                  <a:p>
                    <a:fld id="{6EBD1C67-8B9D-4B32-88D8-34BD27977B1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84A-4FCB-8BB7-9C377B7E02EB}"/>
                </c:ext>
              </c:extLst>
            </c:dLbl>
            <c:dLbl>
              <c:idx val="3"/>
              <c:tx>
                <c:rich>
                  <a:bodyPr/>
                  <a:lstStyle/>
                  <a:p>
                    <a:fld id="{CF64AC0A-3840-4DFA-AF13-E88F9D6E478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84A-4FCB-8BB7-9C377B7E02EB}"/>
                </c:ext>
              </c:extLst>
            </c:dLbl>
            <c:dLbl>
              <c:idx val="4"/>
              <c:tx>
                <c:rich>
                  <a:bodyPr/>
                  <a:lstStyle/>
                  <a:p>
                    <a:fld id="{10749369-595A-45A7-B6E5-B1D0859D5770}"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384A-4FCB-8BB7-9C377B7E02EB}"/>
                </c:ext>
              </c:extLst>
            </c:dLbl>
            <c:dLbl>
              <c:idx val="5"/>
              <c:tx>
                <c:rich>
                  <a:bodyPr/>
                  <a:lstStyle/>
                  <a:p>
                    <a:fld id="{E3971D98-7BB0-4B06-B5FF-C29DB59F915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384A-4FCB-8BB7-9C377B7E02EB}"/>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(2)'!$B$47:$G$47</c:f>
              <c:numCache>
                <c:formatCode>0</c:formatCode>
                <c:ptCount val="6"/>
                <c:pt idx="0">
                  <c:v>183460.02599999998</c:v>
                </c:pt>
                <c:pt idx="1">
                  <c:v>79895.596000000005</c:v>
                </c:pt>
                <c:pt idx="2">
                  <c:v>41609.665000000001</c:v>
                </c:pt>
                <c:pt idx="3">
                  <c:v>57801.226000000002</c:v>
                </c:pt>
                <c:pt idx="4">
                  <c:v>80995.660999999993</c:v>
                </c:pt>
                <c:pt idx="5">
                  <c:v>80759.498000000007</c:v>
                </c:pt>
              </c:numCache>
            </c:numRef>
          </c:val>
          <c:extLst>
            <c:ext xmlns:c15="http://schemas.microsoft.com/office/drawing/2012/chart" uri="{02D57815-91ED-43cb-92C2-25804820EDAC}">
              <c15:datalabelsRange>
                <c15:f>'Diagramme (2)'!$B$57:$G$57</c15:f>
                <c15:dlblRangeCache>
                  <c:ptCount val="6"/>
                  <c:pt idx="0">
                    <c:v>56%</c:v>
                  </c:pt>
                  <c:pt idx="1">
                    <c:v>31%</c:v>
                  </c:pt>
                  <c:pt idx="2">
                    <c:v>21%</c:v>
                  </c:pt>
                  <c:pt idx="3">
                    <c:v>26%</c:v>
                  </c:pt>
                  <c:pt idx="4">
                    <c:v>28%</c:v>
                  </c:pt>
                  <c:pt idx="5">
                    <c:v>33%</c:v>
                  </c:pt>
                </c15:dlblRangeCache>
              </c15:datalabelsRange>
            </c:ext>
            <c:ext xmlns:c16="http://schemas.microsoft.com/office/drawing/2014/chart" uri="{C3380CC4-5D6E-409C-BE32-E72D297353CC}">
              <c16:uniqueId val="{0000000D-384A-4FCB-8BB7-9C377B7E02EB}"/>
            </c:ext>
          </c:extLst>
        </c:ser>
        <c:ser>
          <c:idx val="4"/>
          <c:order val="4"/>
          <c:tx>
            <c:strRef>
              <c:f>'Diagramme (2)'!$A$48</c:f>
              <c:strCache>
                <c:ptCount val="1"/>
                <c:pt idx="0">
                  <c:v>Anlagen, Maschinen, Fahrzeuge und Zubehör sowie Elektro- und Elektronikgeräte</c:v>
                </c:pt>
              </c:strCache>
            </c:strRef>
          </c:tx>
          <c:spPr>
            <a:solidFill>
              <a:schemeClr val="accent6"/>
            </a:solidFill>
            <a:ln>
              <a:noFill/>
            </a:ln>
            <a:effectLst/>
          </c:spPr>
          <c:invertIfNegative val="0"/>
          <c:dLbls>
            <c:dLbl>
              <c:idx val="0"/>
              <c:tx>
                <c:rich>
                  <a:bodyPr/>
                  <a:lstStyle/>
                  <a:p>
                    <a:fld id="{C4233AD3-88BE-4D62-9EDC-75E9F3E13DDF}"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84A-4FCB-8BB7-9C377B7E02EB}"/>
                </c:ext>
              </c:extLst>
            </c:dLbl>
            <c:dLbl>
              <c:idx val="1"/>
              <c:tx>
                <c:rich>
                  <a:bodyPr/>
                  <a:lstStyle/>
                  <a:p>
                    <a:fld id="{489BEC85-1726-451E-AFD2-D03BFFDEAE3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384A-4FCB-8BB7-9C377B7E02EB}"/>
                </c:ext>
              </c:extLst>
            </c:dLbl>
            <c:dLbl>
              <c:idx val="2"/>
              <c:tx>
                <c:rich>
                  <a:bodyPr/>
                  <a:lstStyle/>
                  <a:p>
                    <a:fld id="{E15A1A8F-CEA8-453E-8497-8BF65F7E57D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384A-4FCB-8BB7-9C377B7E02EB}"/>
                </c:ext>
              </c:extLst>
            </c:dLbl>
            <c:dLbl>
              <c:idx val="3"/>
              <c:tx>
                <c:rich>
                  <a:bodyPr/>
                  <a:lstStyle/>
                  <a:p>
                    <a:fld id="{D8F550EB-FC6A-4C61-ADE0-9BAF58BDB5A8}"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384A-4FCB-8BB7-9C377B7E02EB}"/>
                </c:ext>
              </c:extLst>
            </c:dLbl>
            <c:dLbl>
              <c:idx val="4"/>
              <c:tx>
                <c:rich>
                  <a:bodyPr/>
                  <a:lstStyle/>
                  <a:p>
                    <a:fld id="{7674D1DC-7AE4-4CAF-AA90-40B13FD66A4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384A-4FCB-8BB7-9C377B7E02EB}"/>
                </c:ext>
              </c:extLst>
            </c:dLbl>
            <c:dLbl>
              <c:idx val="5"/>
              <c:tx>
                <c:rich>
                  <a:bodyPr/>
                  <a:lstStyle/>
                  <a:p>
                    <a:fld id="{5A9601DA-E88C-4983-9238-07107ECDB38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384A-4FCB-8BB7-9C377B7E0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(2)'!$B$48:$G$48</c:f>
              <c:numCache>
                <c:formatCode>0</c:formatCode>
                <c:ptCount val="6"/>
                <c:pt idx="0">
                  <c:v>5456.1919999999991</c:v>
                </c:pt>
                <c:pt idx="1">
                  <c:v>11690.055</c:v>
                </c:pt>
                <c:pt idx="2">
                  <c:v>12399.102999999999</c:v>
                </c:pt>
                <c:pt idx="3">
                  <c:v>11995.195</c:v>
                </c:pt>
                <c:pt idx="4">
                  <c:v>11617.129000000001</c:v>
                </c:pt>
                <c:pt idx="5">
                  <c:v>10617.824000000001</c:v>
                </c:pt>
              </c:numCache>
            </c:numRef>
          </c:val>
          <c:extLst>
            <c:ext xmlns:c15="http://schemas.microsoft.com/office/drawing/2012/chart" uri="{02D57815-91ED-43cb-92C2-25804820EDAC}">
              <c15:datalabelsRange>
                <c15:f>'Diagramme (2)'!$B$58:$G$58</c15:f>
                <c15:dlblRangeCache>
                  <c:ptCount val="6"/>
                  <c:pt idx="0">
                    <c:v>2%</c:v>
                  </c:pt>
                  <c:pt idx="1">
                    <c:v>5%</c:v>
                  </c:pt>
                  <c:pt idx="2">
                    <c:v>6%</c:v>
                  </c:pt>
                  <c:pt idx="3">
                    <c:v>5%</c:v>
                  </c:pt>
                  <c:pt idx="4">
                    <c:v>4%</c:v>
                  </c:pt>
                  <c:pt idx="5">
                    <c:v>4%</c:v>
                  </c:pt>
                </c15:dlblRangeCache>
              </c15:datalabelsRange>
            </c:ext>
            <c:ext xmlns:c16="http://schemas.microsoft.com/office/drawing/2014/chart" uri="{C3380CC4-5D6E-409C-BE32-E72D297353CC}">
              <c16:uniqueId val="{00000013-384A-4FCB-8BB7-9C377B7E02EB}"/>
            </c:ext>
          </c:extLst>
        </c:ser>
        <c:ser>
          <c:idx val="5"/>
          <c:order val="5"/>
          <c:tx>
            <c:strRef>
              <c:f>'Diagramme (2)'!$A$49</c:f>
              <c:strCache>
                <c:ptCount val="1"/>
                <c:pt idx="0">
                  <c:v>Biogene Abfälle</c:v>
                </c:pt>
              </c:strCache>
            </c:strRef>
          </c:tx>
          <c:spPr>
            <a:solidFill>
              <a:schemeClr val="accent2">
                <a:lumMod val="40000"/>
                <a:lumOff val="60000"/>
              </a:schemeClr>
            </a:solidFill>
            <a:ln>
              <a:noFill/>
            </a:ln>
            <a:effectLst/>
          </c:spPr>
          <c:invertIfNegative val="0"/>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84A-4FCB-8BB7-9C377B7E02EB}"/>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84A-4FCB-8BB7-9C377B7E02EB}"/>
                </c:ext>
              </c:extLst>
            </c:dLbl>
            <c:dLbl>
              <c:idx val="2"/>
              <c:tx>
                <c:rich>
                  <a:bodyPr/>
                  <a:lstStyle/>
                  <a:p>
                    <a:fld id="{360BAC04-F937-412E-B3CF-DC7F6C08FB60}"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84A-4FCB-8BB7-9C377B7E02EB}"/>
                </c:ext>
              </c:extLst>
            </c:dLbl>
            <c:dLbl>
              <c:idx val="3"/>
              <c:tx>
                <c:rich>
                  <a:bodyPr/>
                  <a:lstStyle/>
                  <a:p>
                    <a:fld id="{F9835ADE-367F-4C9E-AE2A-842D382B828E}"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384A-4FCB-8BB7-9C377B7E02EB}"/>
                </c:ext>
              </c:extLst>
            </c:dLbl>
            <c:dLbl>
              <c:idx val="4"/>
              <c:tx>
                <c:rich>
                  <a:bodyPr/>
                  <a:lstStyle/>
                  <a:p>
                    <a:fld id="{9A922977-181A-4CA0-9F66-E1ACDC42C84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384A-4FCB-8BB7-9C377B7E02EB}"/>
                </c:ext>
              </c:extLst>
            </c:dLbl>
            <c:dLbl>
              <c:idx val="5"/>
              <c:tx>
                <c:rich>
                  <a:bodyPr/>
                  <a:lstStyle/>
                  <a:p>
                    <a:fld id="{AB94E794-7203-43A8-8005-19F884164CC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384A-4FCB-8BB7-9C377B7E02E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(2)'!$B$49:$G$49</c:f>
              <c:numCache>
                <c:formatCode>0</c:formatCode>
                <c:ptCount val="6"/>
                <c:pt idx="2">
                  <c:v>14799.191000000001</c:v>
                </c:pt>
                <c:pt idx="3">
                  <c:v>12061.64</c:v>
                </c:pt>
                <c:pt idx="4">
                  <c:v>47723.919000000002</c:v>
                </c:pt>
                <c:pt idx="5">
                  <c:v>12503.716</c:v>
                </c:pt>
              </c:numCache>
            </c:numRef>
          </c:val>
          <c:extLst>
            <c:ext xmlns:c15="http://schemas.microsoft.com/office/drawing/2012/chart" uri="{02D57815-91ED-43cb-92C2-25804820EDAC}">
              <c15:datalabelsRange>
                <c15:f>'Diagramme (2)'!$B$59:$G$59</c15:f>
                <c15:dlblRangeCache>
                  <c:ptCount val="6"/>
                  <c:pt idx="0">
                    <c:v>0%</c:v>
                  </c:pt>
                  <c:pt idx="1">
                    <c:v>0%</c:v>
                  </c:pt>
                  <c:pt idx="2">
                    <c:v>7%</c:v>
                  </c:pt>
                  <c:pt idx="3">
                    <c:v>5%</c:v>
                  </c:pt>
                  <c:pt idx="4">
                    <c:v>17%</c:v>
                  </c:pt>
                  <c:pt idx="5">
                    <c:v>5%</c:v>
                  </c:pt>
                </c15:dlblRangeCache>
              </c15:datalabelsRange>
            </c:ext>
            <c:ext xmlns:c16="http://schemas.microsoft.com/office/drawing/2014/chart" uri="{C3380CC4-5D6E-409C-BE32-E72D297353CC}">
              <c16:uniqueId val="{00000019-384A-4FCB-8BB7-9C377B7E02EB}"/>
            </c:ext>
          </c:extLst>
        </c:ser>
        <c:ser>
          <c:idx val="6"/>
          <c:order val="6"/>
          <c:tx>
            <c:strRef>
              <c:f>'Diagramme (2)'!$A$50</c:f>
              <c:strCache>
                <c:ptCount val="1"/>
                <c:pt idx="0">
                  <c:v>Schlämme und Behandlungsrückstände</c:v>
                </c:pt>
              </c:strCache>
            </c:strRef>
          </c:tx>
          <c:spPr>
            <a:solidFill>
              <a:schemeClr val="accent2">
                <a:lumMod val="75000"/>
              </a:schemeClr>
            </a:solidFill>
            <a:ln>
              <a:noFill/>
            </a:ln>
            <a:effectLst/>
          </c:spPr>
          <c:invertIfNegative val="0"/>
          <c:dLbls>
            <c:dLbl>
              <c:idx val="0"/>
              <c:tx>
                <c:rich>
                  <a:bodyPr/>
                  <a:lstStyle/>
                  <a:p>
                    <a:fld id="{0B623FA6-A9D8-4DD2-A764-0344E8C22D67}"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384A-4FCB-8BB7-9C377B7E02EB}"/>
                </c:ext>
              </c:extLst>
            </c:dLbl>
            <c:dLbl>
              <c:idx val="1"/>
              <c:tx>
                <c:rich>
                  <a:bodyPr/>
                  <a:lstStyle/>
                  <a:p>
                    <a:fld id="{9C1B3CFD-A3A0-4E3F-B061-D912F7D0EE5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384A-4FCB-8BB7-9C377B7E02EB}"/>
                </c:ext>
              </c:extLst>
            </c:dLbl>
            <c:dLbl>
              <c:idx val="2"/>
              <c:tx>
                <c:rich>
                  <a:bodyPr/>
                  <a:lstStyle/>
                  <a:p>
                    <a:fld id="{710341D6-A90E-4489-A300-5127F747582E}"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384A-4FCB-8BB7-9C377B7E02EB}"/>
                </c:ext>
              </c:extLst>
            </c:dLbl>
            <c:dLbl>
              <c:idx val="3"/>
              <c:tx>
                <c:rich>
                  <a:bodyPr/>
                  <a:lstStyle/>
                  <a:p>
                    <a:fld id="{989A6F01-38E7-4F06-A1AD-1BDE5AF666C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384A-4FCB-8BB7-9C377B7E02EB}"/>
                </c:ext>
              </c:extLst>
            </c:dLbl>
            <c:dLbl>
              <c:idx val="4"/>
              <c:tx>
                <c:rich>
                  <a:bodyPr/>
                  <a:lstStyle/>
                  <a:p>
                    <a:fld id="{0F367AF3-A737-4A1D-A373-6BDE8B3FFFE8}"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384A-4FCB-8BB7-9C377B7E02EB}"/>
                </c:ext>
              </c:extLst>
            </c:dLbl>
            <c:dLbl>
              <c:idx val="5"/>
              <c:tx>
                <c:rich>
                  <a:bodyPr/>
                  <a:lstStyle/>
                  <a:p>
                    <a:fld id="{647FB8A1-E9EF-43EB-B7E4-55CA51AFDDC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384A-4FCB-8BB7-9C377B7E02EB}"/>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(2)'!$B$50:$G$50</c:f>
              <c:numCache>
                <c:formatCode>0</c:formatCode>
                <c:ptCount val="6"/>
                <c:pt idx="0">
                  <c:v>66486.120999999999</c:v>
                </c:pt>
                <c:pt idx="1">
                  <c:v>70677.027000000002</c:v>
                </c:pt>
                <c:pt idx="2">
                  <c:v>48904.504000000001</c:v>
                </c:pt>
                <c:pt idx="3">
                  <c:v>62620.188000000002</c:v>
                </c:pt>
                <c:pt idx="4">
                  <c:v>62185.413</c:v>
                </c:pt>
                <c:pt idx="5">
                  <c:v>57252.099000000002</c:v>
                </c:pt>
              </c:numCache>
            </c:numRef>
          </c:val>
          <c:extLst>
            <c:ext xmlns:c15="http://schemas.microsoft.com/office/drawing/2012/chart" uri="{02D57815-91ED-43cb-92C2-25804820EDAC}">
              <c15:datalabelsRange>
                <c15:f>'Diagramme (2)'!$B$60:$G$60</c15:f>
                <c15:dlblRangeCache>
                  <c:ptCount val="6"/>
                  <c:pt idx="0">
                    <c:v>20%</c:v>
                  </c:pt>
                  <c:pt idx="1">
                    <c:v>27%</c:v>
                  </c:pt>
                  <c:pt idx="2">
                    <c:v>25%</c:v>
                  </c:pt>
                  <c:pt idx="3">
                    <c:v>28%</c:v>
                  </c:pt>
                  <c:pt idx="4">
                    <c:v>22%</c:v>
                  </c:pt>
                  <c:pt idx="5">
                    <c:v>24%</c:v>
                  </c:pt>
                </c15:dlblRangeCache>
              </c15:datalabelsRange>
            </c:ext>
            <c:ext xmlns:c16="http://schemas.microsoft.com/office/drawing/2014/chart" uri="{C3380CC4-5D6E-409C-BE32-E72D297353CC}">
              <c16:uniqueId val="{0000001F-384A-4FCB-8BB7-9C377B7E02EB}"/>
            </c:ext>
          </c:extLst>
        </c:ser>
        <c:ser>
          <c:idx val="7"/>
          <c:order val="7"/>
          <c:tx>
            <c:strRef>
              <c:f>'Diagramme (2)'!$A$51</c:f>
              <c:strCache>
                <c:ptCount val="1"/>
                <c:pt idx="0">
                  <c:v>Weitere Abfallarten</c:v>
                </c:pt>
              </c:strCache>
            </c:strRef>
          </c:tx>
          <c:spPr>
            <a:solidFill>
              <a:schemeClr val="accent4">
                <a:lumMod val="40000"/>
                <a:lumOff val="6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384A-4FCB-8BB7-9C377B7E02EB}"/>
                </c:ext>
              </c:extLst>
            </c:dLbl>
            <c:dLbl>
              <c:idx val="1"/>
              <c:tx>
                <c:rich>
                  <a:bodyPr/>
                  <a:lstStyle/>
                  <a:p>
                    <a:fld id="{1FD40EBD-3B08-44BF-9C07-D0AFAF2FCAC5}"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384A-4FCB-8BB7-9C377B7E02EB}"/>
                </c:ext>
              </c:extLst>
            </c:dLbl>
            <c:dLbl>
              <c:idx val="2"/>
              <c:delete val="1"/>
              <c:extLst>
                <c:ext xmlns:c15="http://schemas.microsoft.com/office/drawing/2012/chart" uri="{CE6537A1-D6FC-4f65-9D91-7224C49458BB}"/>
                <c:ext xmlns:c16="http://schemas.microsoft.com/office/drawing/2014/chart" uri="{C3380CC4-5D6E-409C-BE32-E72D297353CC}">
                  <c16:uniqueId val="{00000022-384A-4FCB-8BB7-9C377B7E02EB}"/>
                </c:ext>
              </c:extLst>
            </c:dLbl>
            <c:dLbl>
              <c:idx val="3"/>
              <c:delete val="1"/>
              <c:extLst>
                <c:ext xmlns:c15="http://schemas.microsoft.com/office/drawing/2012/chart" uri="{CE6537A1-D6FC-4f65-9D91-7224C49458BB}"/>
                <c:ext xmlns:c16="http://schemas.microsoft.com/office/drawing/2014/chart" uri="{C3380CC4-5D6E-409C-BE32-E72D297353CC}">
                  <c16:uniqueId val="{00000023-384A-4FCB-8BB7-9C377B7E02EB}"/>
                </c:ext>
              </c:extLst>
            </c:dLbl>
            <c:dLbl>
              <c:idx val="4"/>
              <c:delete val="1"/>
              <c:extLst>
                <c:ext xmlns:c15="http://schemas.microsoft.com/office/drawing/2012/chart" uri="{CE6537A1-D6FC-4f65-9D91-7224C49458BB}"/>
                <c:ext xmlns:c16="http://schemas.microsoft.com/office/drawing/2014/chart" uri="{C3380CC4-5D6E-409C-BE32-E72D297353CC}">
                  <c16:uniqueId val="{00000024-384A-4FCB-8BB7-9C377B7E02EB}"/>
                </c:ext>
              </c:extLst>
            </c:dLbl>
            <c:dLbl>
              <c:idx val="5"/>
              <c:delete val="1"/>
              <c:extLst>
                <c:ext xmlns:c15="http://schemas.microsoft.com/office/drawing/2012/chart" uri="{CE6537A1-D6FC-4f65-9D91-7224C49458BB}"/>
                <c:ext xmlns:c16="http://schemas.microsoft.com/office/drawing/2014/chart" uri="{C3380CC4-5D6E-409C-BE32-E72D297353CC}">
                  <c16:uniqueId val="{0000002B-384A-4FCB-8BB7-9C377B7E02EB}"/>
                </c:ext>
              </c:extLst>
            </c:dLbl>
            <c:numFmt formatCode="General" sourceLinked="0"/>
            <c:spPr>
              <a:solidFill>
                <a:schemeClr val="accent4">
                  <a:lumMod val="40000"/>
                  <a:lumOff val="6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'Diagramme (2)'!$B$43:$G$43</c:f>
              <c:numCache>
                <c:formatCode>General</c:formatCode>
                <c:ptCount val="6"/>
                <c:pt idx="0">
                  <c:v>2017</c:v>
                </c:pt>
                <c:pt idx="1">
                  <c:v>2018</c:v>
                </c:pt>
                <c:pt idx="2">
                  <c:v>2019</c:v>
                </c:pt>
                <c:pt idx="3">
                  <c:v>2020</c:v>
                </c:pt>
                <c:pt idx="4">
                  <c:v>2021</c:v>
                </c:pt>
                <c:pt idx="5">
                  <c:v>2022</c:v>
                </c:pt>
              </c:numCache>
            </c:numRef>
          </c:cat>
          <c:val>
            <c:numRef>
              <c:f>'Diagramme (2)'!$B$51:$G$51</c:f>
              <c:numCache>
                <c:formatCode>0</c:formatCode>
                <c:ptCount val="6"/>
                <c:pt idx="0">
                  <c:v>971.50400000000002</c:v>
                </c:pt>
                <c:pt idx="1">
                  <c:v>24651.532999999999</c:v>
                </c:pt>
                <c:pt idx="2">
                  <c:v>229.67099999999999</c:v>
                </c:pt>
                <c:pt idx="3">
                  <c:v>315.65300000000002</c:v>
                </c:pt>
                <c:pt idx="4">
                  <c:v>446.10199999999998</c:v>
                </c:pt>
                <c:pt idx="5">
                  <c:v>480.18700000000001</c:v>
                </c:pt>
              </c:numCache>
            </c:numRef>
          </c:val>
          <c:extLst>
            <c:ext xmlns:c15="http://schemas.microsoft.com/office/drawing/2012/chart" uri="{02D57815-91ED-43cb-92C2-25804820EDAC}">
              <c15:datalabelsRange>
                <c15:f>'Diagramme (2)'!$B$61:$F$61</c15:f>
                <c15:dlblRangeCache>
                  <c:ptCount val="5"/>
                  <c:pt idx="0">
                    <c:v>0%</c:v>
                  </c:pt>
                  <c:pt idx="1">
                    <c:v>10%</c:v>
                  </c:pt>
                  <c:pt idx="2">
                    <c:v>0%</c:v>
                  </c:pt>
                  <c:pt idx="3">
                    <c:v>0%</c:v>
                  </c:pt>
                  <c:pt idx="4">
                    <c:v>0%</c:v>
                  </c:pt>
                </c15:dlblRangeCache>
              </c15:datalabelsRange>
            </c:ext>
            <c:ext xmlns:c16="http://schemas.microsoft.com/office/drawing/2014/chart" uri="{C3380CC4-5D6E-409C-BE32-E72D297353CC}">
              <c16:uniqueId val="{00000025-384A-4FCB-8BB7-9C377B7E02EB}"/>
            </c:ext>
          </c:extLst>
        </c:ser>
        <c:dLbls>
          <c:dLblPos val="ctr"/>
          <c:showLegendKey val="0"/>
          <c:showVal val="1"/>
          <c:showCatName val="0"/>
          <c:showSerName val="0"/>
          <c:showPercent val="0"/>
          <c:showBubbleSize val="0"/>
        </c:dLbls>
        <c:gapWidth val="150"/>
        <c:overlap val="100"/>
        <c:axId val="592730768"/>
        <c:axId val="592732408"/>
        <c:extLst/>
      </c:barChart>
      <c:catAx>
        <c:axId val="59273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Jahr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2408"/>
        <c:crosses val="autoZero"/>
        <c:auto val="1"/>
        <c:lblAlgn val="ctr"/>
        <c:lblOffset val="100"/>
        <c:noMultiLvlLbl val="0"/>
      </c:catAx>
      <c:valAx>
        <c:axId val="592732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0768"/>
        <c:crosses val="autoZero"/>
        <c:crossBetween val="between"/>
      </c:valAx>
      <c:spPr>
        <a:noFill/>
        <a:ln>
          <a:noFill/>
        </a:ln>
        <a:effectLst/>
      </c:spPr>
    </c:plotArea>
    <c:legend>
      <c:legendPos val="r"/>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t>Zusammensetzung angenommener Sonderabfälle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'Diagramme (2)'!$A$74</c:f>
              <c:strCache>
                <c:ptCount val="1"/>
                <c:pt idx="0">
                  <c:v>Chemische Abfälle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1-147F-4EEC-BAC5-637A991FF208}"/>
              </c:ext>
            </c:extLst>
          </c:dPt>
          <c:dLbls>
            <c:dLbl>
              <c:idx val="0"/>
              <c:layout/>
              <c:tx>
                <c:rich>
                  <a:bodyPr/>
                  <a:lstStyle/>
                  <a:p>
                    <a:fld id="{F59E428B-F30F-4BF9-A936-E638352D402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47F-4EEC-BAC5-637A991FF208}"/>
                </c:ext>
              </c:extLst>
            </c:dLbl>
            <c:dLbl>
              <c:idx val="1"/>
              <c:layout/>
              <c:tx>
                <c:rich>
                  <a:bodyPr/>
                  <a:lstStyle/>
                  <a:p>
                    <a:fld id="{686A107B-929D-48EE-9120-267A609001A4}"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147F-4EEC-BAC5-637A991FF208}"/>
                </c:ext>
              </c:extLst>
            </c:dLbl>
            <c:dLbl>
              <c:idx val="2"/>
              <c:layout/>
              <c:tx>
                <c:rich>
                  <a:bodyPr/>
                  <a:lstStyle/>
                  <a:p>
                    <a:fld id="{A30BC6F5-954F-4DFF-A920-9B6CFFAB851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147F-4EEC-BAC5-637A991FF208}"/>
                </c:ext>
              </c:extLst>
            </c:dLbl>
            <c:dLbl>
              <c:idx val="3"/>
              <c:layout/>
              <c:tx>
                <c:rich>
                  <a:bodyPr/>
                  <a:lstStyle/>
                  <a:p>
                    <a:fld id="{9660F37B-ABC3-48CD-A7B4-6313FAEB0D7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147F-4EEC-BAC5-637A991FF208}"/>
                </c:ext>
              </c:extLst>
            </c:dLbl>
            <c:dLbl>
              <c:idx val="4"/>
              <c:layout/>
              <c:tx>
                <c:rich>
                  <a:bodyPr/>
                  <a:lstStyle/>
                  <a:p>
                    <a:fld id="{8F332686-4C76-4C0B-A6CF-9A2631E2A4E8}"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147F-4EEC-BAC5-637A991FF208}"/>
                </c:ext>
              </c:extLst>
            </c:dLbl>
            <c:dLbl>
              <c:idx val="5"/>
              <c:layout/>
              <c:tx>
                <c:rich>
                  <a:bodyPr/>
                  <a:lstStyle/>
                  <a:p>
                    <a:fld id="{F5C33B37-903F-4564-B3BF-5DC1F6F9081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147F-4EEC-BAC5-637A991FF20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(2)'!$B$64:$G$64</c:f>
              <c:numCache>
                <c:formatCode>0</c:formatCode>
                <c:ptCount val="6"/>
                <c:pt idx="0">
                  <c:v>59117.512000000002</c:v>
                </c:pt>
                <c:pt idx="1">
                  <c:v>59414.605000000003</c:v>
                </c:pt>
                <c:pt idx="2">
                  <c:v>77127.773000000001</c:v>
                </c:pt>
                <c:pt idx="3">
                  <c:v>56286.561000000002</c:v>
                </c:pt>
                <c:pt idx="4">
                  <c:v>60811.72</c:v>
                </c:pt>
                <c:pt idx="5">
                  <c:v>64257.743999999999</c:v>
                </c:pt>
              </c:numCache>
            </c:numRef>
          </c:val>
          <c:extLst>
            <c:ext xmlns:c15="http://schemas.microsoft.com/office/drawing/2012/chart" uri="{02D57815-91ED-43cb-92C2-25804820EDAC}">
              <c15:datalabelsRange>
                <c15:f>'Diagramme (2)'!$B$74:$G$74</c15:f>
                <c15:dlblRangeCache>
                  <c:ptCount val="6"/>
                  <c:pt idx="0">
                    <c:v>68%</c:v>
                  </c:pt>
                  <c:pt idx="1">
                    <c:v>61%</c:v>
                  </c:pt>
                  <c:pt idx="2">
                    <c:v>62%</c:v>
                  </c:pt>
                  <c:pt idx="3">
                    <c:v>59%</c:v>
                  </c:pt>
                  <c:pt idx="4">
                    <c:v>57%</c:v>
                  </c:pt>
                  <c:pt idx="5">
                    <c:v>60%</c:v>
                  </c:pt>
                </c15:dlblRangeCache>
              </c15:datalabelsRange>
            </c:ext>
            <c:ext xmlns:c16="http://schemas.microsoft.com/office/drawing/2014/chart" uri="{C3380CC4-5D6E-409C-BE32-E72D297353CC}">
              <c16:uniqueId val="{00000006-147F-4EEC-BAC5-637A991FF208}"/>
            </c:ext>
          </c:extLst>
        </c:ser>
        <c:ser>
          <c:idx val="1"/>
          <c:order val="1"/>
          <c:tx>
            <c:strRef>
              <c:f>'Diagramme (2)'!$A$65</c:f>
              <c:strCache>
                <c:ptCount val="1"/>
                <c:pt idx="0">
                  <c:v>Medizinische Abfälle</c:v>
                </c:pt>
              </c:strCache>
            </c:strRef>
          </c:tx>
          <c:spPr>
            <a:solidFill>
              <a:schemeClr val="accent2"/>
            </a:solidFill>
            <a:ln>
              <a:noFill/>
            </a:ln>
            <a:effectLst/>
          </c:spPr>
          <c:invertIfNegative val="0"/>
          <c:dLbls>
            <c:delete val="1"/>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(2)'!$B$65:$G$65</c:f>
              <c:numCache>
                <c:formatCode>0</c:formatCode>
                <c:ptCount val="6"/>
                <c:pt idx="0">
                  <c:v>309.72000000000003</c:v>
                </c:pt>
                <c:pt idx="1">
                  <c:v>401</c:v>
                </c:pt>
                <c:pt idx="2">
                  <c:v>175.18</c:v>
                </c:pt>
                <c:pt idx="3">
                  <c:v>134.96</c:v>
                </c:pt>
                <c:pt idx="4">
                  <c:v>150.04</c:v>
                </c:pt>
                <c:pt idx="5">
                  <c:v>130.86000000000001</c:v>
                </c:pt>
              </c:numCache>
            </c:numRef>
          </c:val>
          <c:extLst>
            <c:ext xmlns:c16="http://schemas.microsoft.com/office/drawing/2014/chart" uri="{C3380CC4-5D6E-409C-BE32-E72D297353CC}">
              <c16:uniqueId val="{00000007-147F-4EEC-BAC5-637A991FF208}"/>
            </c:ext>
          </c:extLst>
        </c:ser>
        <c:ser>
          <c:idx val="2"/>
          <c:order val="2"/>
          <c:tx>
            <c:strRef>
              <c:f>'Diagramme (2)'!$A$66</c:f>
              <c:strCache>
                <c:ptCount val="1"/>
                <c:pt idx="0">
                  <c:v>Metallische Abfälle</c:v>
                </c:pt>
              </c:strCache>
            </c:strRef>
          </c:tx>
          <c:spPr>
            <a:solidFill>
              <a:schemeClr val="accent3"/>
            </a:solidFill>
            <a:ln>
              <a:noFill/>
            </a:ln>
            <a:effectLst/>
          </c:spPr>
          <c:invertIfNegative val="0"/>
          <c:dLbls>
            <c:delete val="1"/>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(2)'!$B$66:$G$66</c:f>
              <c:numCache>
                <c:formatCode>0</c:formatCode>
                <c:ptCount val="6"/>
                <c:pt idx="0">
                  <c:v>266.48599999999999</c:v>
                </c:pt>
                <c:pt idx="1">
                  <c:v>216</c:v>
                </c:pt>
                <c:pt idx="2">
                  <c:v>137.55500000000001</c:v>
                </c:pt>
                <c:pt idx="3">
                  <c:v>124.565</c:v>
                </c:pt>
                <c:pt idx="4">
                  <c:v>210.898</c:v>
                </c:pt>
                <c:pt idx="5">
                  <c:v>104.149</c:v>
                </c:pt>
              </c:numCache>
            </c:numRef>
          </c:val>
          <c:extLst>
            <c:ext xmlns:c16="http://schemas.microsoft.com/office/drawing/2014/chart" uri="{C3380CC4-5D6E-409C-BE32-E72D297353CC}">
              <c16:uniqueId val="{00000008-147F-4EEC-BAC5-637A991FF208}"/>
            </c:ext>
          </c:extLst>
        </c:ser>
        <c:ser>
          <c:idx val="3"/>
          <c:order val="3"/>
          <c:tx>
            <c:strRef>
              <c:f>'Diagramme (2)'!$A$67</c:f>
              <c:strCache>
                <c:ptCount val="1"/>
                <c:pt idx="0">
                  <c:v>Mineralische Abfälle</c:v>
                </c:pt>
              </c:strCache>
            </c:strRef>
          </c:tx>
          <c:spPr>
            <a:solidFill>
              <a:schemeClr val="accent5"/>
            </a:solidFill>
            <a:ln>
              <a:noFill/>
            </a:ln>
            <a:effectLst/>
          </c:spPr>
          <c:invertIfNegative val="0"/>
          <c:dLbls>
            <c:dLbl>
              <c:idx val="0"/>
              <c:layout/>
              <c:tx>
                <c:rich>
                  <a:bodyPr/>
                  <a:lstStyle/>
                  <a:p>
                    <a:fld id="{480DD8DB-B84C-4CDA-82DE-E25E8BF457F5}"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47F-4EEC-BAC5-637A991FF208}"/>
                </c:ext>
              </c:extLst>
            </c:dLbl>
            <c:dLbl>
              <c:idx val="1"/>
              <c:layout/>
              <c:tx>
                <c:rich>
                  <a:bodyPr/>
                  <a:lstStyle/>
                  <a:p>
                    <a:fld id="{C491867A-CCF4-4C22-B6E0-6B3A5F6EC98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147F-4EEC-BAC5-637A991FF208}"/>
                </c:ext>
              </c:extLst>
            </c:dLbl>
            <c:dLbl>
              <c:idx val="2"/>
              <c:layout/>
              <c:tx>
                <c:rich>
                  <a:bodyPr/>
                  <a:lstStyle/>
                  <a:p>
                    <a:fld id="{4752C935-B22F-4790-BBAC-C5F8D955D501}"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147F-4EEC-BAC5-637A991FF208}"/>
                </c:ext>
              </c:extLst>
            </c:dLbl>
            <c:dLbl>
              <c:idx val="3"/>
              <c:layout/>
              <c:tx>
                <c:rich>
                  <a:bodyPr/>
                  <a:lstStyle/>
                  <a:p>
                    <a:fld id="{C248BF66-1234-4869-9079-F9ECC79E4F5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147F-4EEC-BAC5-637A991FF208}"/>
                </c:ext>
              </c:extLst>
            </c:dLbl>
            <c:dLbl>
              <c:idx val="4"/>
              <c:layout/>
              <c:tx>
                <c:rich>
                  <a:bodyPr/>
                  <a:lstStyle/>
                  <a:p>
                    <a:fld id="{8F113B0A-7C86-48D3-B85F-9218C46B10D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147F-4EEC-BAC5-637A991FF208}"/>
                </c:ext>
              </c:extLst>
            </c:dLbl>
            <c:dLbl>
              <c:idx val="5"/>
              <c:layout/>
              <c:tx>
                <c:rich>
                  <a:bodyPr/>
                  <a:lstStyle/>
                  <a:p>
                    <a:fld id="{71DC4BB4-0411-41B1-9B55-F4B4E1BE3AE0}"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147F-4EEC-BAC5-637A991FF20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(2)'!$B$67:$G$67</c:f>
              <c:numCache>
                <c:formatCode>0</c:formatCode>
                <c:ptCount val="6"/>
                <c:pt idx="0">
                  <c:v>6785.6</c:v>
                </c:pt>
                <c:pt idx="1">
                  <c:v>12711</c:v>
                </c:pt>
                <c:pt idx="2">
                  <c:v>16520.261999999999</c:v>
                </c:pt>
                <c:pt idx="3">
                  <c:v>16394.934000000001</c:v>
                </c:pt>
                <c:pt idx="4">
                  <c:v>12302.2</c:v>
                </c:pt>
                <c:pt idx="5">
                  <c:v>7761.1710000000003</c:v>
                </c:pt>
              </c:numCache>
            </c:numRef>
          </c:val>
          <c:extLst>
            <c:ext xmlns:c15="http://schemas.microsoft.com/office/drawing/2012/chart" uri="{02D57815-91ED-43cb-92C2-25804820EDAC}">
              <c15:datalabelsRange>
                <c15:f>'Diagramme (2)'!$B$77:$G$77</c15:f>
                <c15:dlblRangeCache>
                  <c:ptCount val="6"/>
                  <c:pt idx="0">
                    <c:v>8%</c:v>
                  </c:pt>
                  <c:pt idx="1">
                    <c:v>13%</c:v>
                  </c:pt>
                  <c:pt idx="2">
                    <c:v>13%</c:v>
                  </c:pt>
                  <c:pt idx="3">
                    <c:v>17%</c:v>
                  </c:pt>
                  <c:pt idx="4">
                    <c:v>11%</c:v>
                  </c:pt>
                  <c:pt idx="5">
                    <c:v>7%</c:v>
                  </c:pt>
                </c15:dlblRangeCache>
              </c15:datalabelsRange>
            </c:ext>
            <c:ext xmlns:c16="http://schemas.microsoft.com/office/drawing/2014/chart" uri="{C3380CC4-5D6E-409C-BE32-E72D297353CC}">
              <c16:uniqueId val="{0000000E-147F-4EEC-BAC5-637A991FF208}"/>
            </c:ext>
          </c:extLst>
        </c:ser>
        <c:ser>
          <c:idx val="4"/>
          <c:order val="4"/>
          <c:tx>
            <c:strRef>
              <c:f>'Diagramme (2)'!$A$78</c:f>
              <c:strCache>
                <c:ptCount val="1"/>
                <c:pt idx="0">
                  <c:v>Anlagen, Maschinen, Fahrzeuge und Zubehör sowie Elektro- und Elektronikgeräte</c:v>
                </c:pt>
              </c:strCache>
            </c:strRef>
          </c:tx>
          <c:spPr>
            <a:solidFill>
              <a:schemeClr val="accent5"/>
            </a:solidFill>
            <a:ln>
              <a:noFill/>
            </a:ln>
            <a:effectLst/>
          </c:spPr>
          <c:invertIfNegative val="0"/>
          <c:dLbls>
            <c:delete val="1"/>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(2)'!$B$68:$G$68</c:f>
              <c:numCache>
                <c:formatCode>0</c:formatCode>
                <c:ptCount val="6"/>
                <c:pt idx="0">
                  <c:v>959.71799999999996</c:v>
                </c:pt>
                <c:pt idx="1">
                  <c:v>991</c:v>
                </c:pt>
                <c:pt idx="2">
                  <c:v>616.96</c:v>
                </c:pt>
                <c:pt idx="3">
                  <c:v>655.65200000000004</c:v>
                </c:pt>
                <c:pt idx="4">
                  <c:v>727.46</c:v>
                </c:pt>
                <c:pt idx="5">
                  <c:v>540.75400000000002</c:v>
                </c:pt>
              </c:numCache>
            </c:numRef>
          </c:val>
          <c:extLst>
            <c:ext xmlns:c16="http://schemas.microsoft.com/office/drawing/2014/chart" uri="{C3380CC4-5D6E-409C-BE32-E72D297353CC}">
              <c16:uniqueId val="{0000000F-147F-4EEC-BAC5-637A991FF208}"/>
            </c:ext>
          </c:extLst>
        </c:ser>
        <c:ser>
          <c:idx val="5"/>
          <c:order val="5"/>
          <c:tx>
            <c:strRef>
              <c:f>'Diagramme (2)'!$A$79</c:f>
              <c:strCache>
                <c:ptCount val="1"/>
                <c:pt idx="0">
                  <c:v>Biogene Abfälle</c:v>
                </c:pt>
              </c:strCache>
            </c:strRef>
          </c:tx>
          <c:spPr>
            <a:solidFill>
              <a:schemeClr val="accent2">
                <a:lumMod val="40000"/>
                <a:lumOff val="60000"/>
              </a:schemeClr>
            </a:solidFill>
            <a:ln>
              <a:noFill/>
            </a:ln>
            <a:effectLst/>
          </c:spPr>
          <c:invertIfNegative val="0"/>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47F-4EEC-BAC5-637A991FF208}"/>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47F-4EEC-BAC5-637A991FF208}"/>
                </c:ext>
              </c:extLst>
            </c:dLbl>
            <c:dLbl>
              <c:idx val="2"/>
              <c:delete val="1"/>
              <c:extLst>
                <c:ext xmlns:c15="http://schemas.microsoft.com/office/drawing/2012/chart" uri="{CE6537A1-D6FC-4f65-9D91-7224C49458BB}"/>
                <c:ext xmlns:c16="http://schemas.microsoft.com/office/drawing/2014/chart" uri="{C3380CC4-5D6E-409C-BE32-E72D297353CC}">
                  <c16:uniqueId val="{00000012-147F-4EEC-BAC5-637A991FF208}"/>
                </c:ext>
              </c:extLst>
            </c:dLbl>
            <c:dLbl>
              <c:idx val="3"/>
              <c:layout/>
              <c:tx>
                <c:rich>
                  <a:bodyPr/>
                  <a:lstStyle/>
                  <a:p>
                    <a:fld id="{B10942E8-0C82-4925-AD6C-06C892DE1BF0}" type="CELLRANGE">
                      <a:rPr lang="en-US"/>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147F-4EEC-BAC5-637A991FF208}"/>
                </c:ext>
              </c:extLst>
            </c:dLbl>
            <c:dLbl>
              <c:idx val="4"/>
              <c:layout/>
              <c:tx>
                <c:rich>
                  <a:bodyPr/>
                  <a:lstStyle/>
                  <a:p>
                    <a:fld id="{02D4E73D-E21C-44D6-A710-864BC979483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147F-4EEC-BAC5-637A991FF208}"/>
                </c:ext>
              </c:extLst>
            </c:dLbl>
            <c:dLbl>
              <c:idx val="5"/>
              <c:layout/>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147F-4EEC-BAC5-637A991FF2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'Diagramme (2)'!$B$63:$G$63</c:f>
              <c:numCache>
                <c:formatCode>General</c:formatCode>
                <c:ptCount val="6"/>
                <c:pt idx="0">
                  <c:v>2017</c:v>
                </c:pt>
                <c:pt idx="1">
                  <c:v>2018</c:v>
                </c:pt>
                <c:pt idx="2">
                  <c:v>2019</c:v>
                </c:pt>
                <c:pt idx="3">
                  <c:v>2020</c:v>
                </c:pt>
                <c:pt idx="4">
                  <c:v>2021</c:v>
                </c:pt>
                <c:pt idx="5">
                  <c:v>2022</c:v>
                </c:pt>
              </c:numCache>
            </c:numRef>
          </c:cat>
          <c:val>
            <c:numRef>
              <c:f>'Diagramme (2)'!$B$69:$G$69</c:f>
              <c:numCache>
                <c:formatCode>0</c:formatCode>
                <c:ptCount val="6"/>
                <c:pt idx="2">
                  <c:v>0</c:v>
                </c:pt>
                <c:pt idx="3">
                  <c:v>823.12</c:v>
                </c:pt>
                <c:pt idx="4">
                  <c:v>548.5</c:v>
                </c:pt>
                <c:pt idx="5">
                  <c:v>481.74</c:v>
                </c:pt>
              </c:numCache>
            </c:numRef>
          </c:val>
          <c:extLst>
            <c:ext xmlns:c15="http://schemas.microsoft.com/office/drawing/2012/chart" uri="{02D57815-91ED-43cb-92C2-25804820EDAC}">
              <c15:datalabelsRange>
                <c15:f>'Diagramme (2)'!$B$79:$F$79</c15:f>
                <c15:dlblRangeCache>
                  <c:ptCount val="5"/>
                  <c:pt idx="0">
                    <c:v>0%</c:v>
                  </c:pt>
                  <c:pt idx="1">
                    <c:v>0%</c:v>
                  </c:pt>
                  <c:pt idx="2">
                    <c:v>0%</c:v>
                  </c:pt>
                  <c:pt idx="3">
                    <c:v>1%</c:v>
                  </c:pt>
                  <c:pt idx="4">
                    <c:v>1%</c:v>
                  </c:pt>
                </c15:dlblRangeCache>
              </c15:datalabelsRange>
            </c:ext>
            <c:ext xmlns:c16="http://schemas.microsoft.com/office/drawing/2014/chart" uri="{C3380CC4-5D6E-409C-BE32-E72D297353CC}">
              <c16:uniqueId val="{00000015-147F-4EEC-BAC5-637A991FF208}"/>
            </c:ext>
          </c:extLst>
        </c:ser>
        <c:ser>
          <c:idx val="6"/>
          <c:order val="6"/>
          <c:tx>
            <c:strRef>
              <c:f>'Diagramme (2)'!$A$80</c:f>
              <c:strCache>
                <c:ptCount val="1"/>
                <c:pt idx="0">
                  <c:v>Schlämme und Behandlungsrückstände</c:v>
                </c:pt>
              </c:strCache>
            </c:strRef>
          </c:tx>
          <c:spPr>
            <a:solidFill>
              <a:schemeClr val="accent2">
                <a:lumMod val="50000"/>
              </a:schemeClr>
            </a:solidFill>
            <a:ln>
              <a:noFill/>
            </a:ln>
            <a:effectLst/>
          </c:spPr>
          <c:invertIfNegative val="0"/>
          <c:dLbls>
            <c:dLbl>
              <c:idx val="0"/>
              <c:layout/>
              <c:tx>
                <c:rich>
                  <a:bodyPr/>
                  <a:lstStyle/>
                  <a:p>
                    <a:r>
                      <a:rPr lang="en-US"/>
                      <a:t>22%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47F-4EEC-BAC5-637A991FF208}"/>
                </c:ext>
              </c:extLst>
            </c:dLbl>
            <c:dLbl>
              <c:idx val="1"/>
              <c:layout/>
              <c:tx>
                <c:rich>
                  <a:bodyPr/>
                  <a:lstStyle/>
                  <a:p>
                    <a:r>
                      <a:rPr lang="en-US"/>
                      <a:t>24%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47F-4EEC-BAC5-637A991FF208}"/>
                </c:ext>
              </c:extLst>
            </c:dLbl>
            <c:dLbl>
              <c:idx val="2"/>
              <c:layout/>
              <c:tx>
                <c:rich>
                  <a:bodyPr/>
                  <a:lstStyle/>
                  <a:p>
                    <a:r>
                      <a:rPr lang="en-US"/>
                      <a:t>24%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47F-4EEC-BAC5-637A991FF208}"/>
                </c:ext>
              </c:extLst>
            </c:dLbl>
            <c:dLbl>
              <c:idx val="3"/>
              <c:layout/>
              <c:tx>
                <c:rich>
                  <a:bodyPr/>
                  <a:lstStyle/>
                  <a:p>
                    <a:r>
                      <a:rPr lang="en-US"/>
                      <a:t>22%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47F-4EEC-BAC5-637A991FF208}"/>
                </c:ext>
              </c:extLst>
            </c:dLbl>
            <c:dLbl>
              <c:idx val="4"/>
              <c:layout/>
              <c:tx>
                <c:rich>
                  <a:bodyPr/>
                  <a:lstStyle/>
                  <a:p>
                    <a:r>
                      <a:rPr lang="en-US"/>
                      <a:t>30%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47F-4EEC-BAC5-637A991FF208}"/>
                </c:ext>
              </c:extLst>
            </c:dLbl>
            <c:dLbl>
              <c:idx val="5"/>
              <c:layout/>
              <c:tx>
                <c:rich>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r>
                      <a:rPr lang="en-US">
                        <a:solidFill>
                          <a:schemeClr val="tx1">
                            <a:lumMod val="85000"/>
                            <a:lumOff val="15000"/>
                          </a:schemeClr>
                        </a:solidFill>
                      </a:rPr>
                      <a:t>40%</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147F-4EEC-BAC5-637A991FF208}"/>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'Diagramme (2)'!$B$63:$G$63</c:f>
              <c:numCache>
                <c:formatCode>General</c:formatCode>
                <c:ptCount val="6"/>
                <c:pt idx="0">
                  <c:v>2017</c:v>
                </c:pt>
                <c:pt idx="1">
                  <c:v>2018</c:v>
                </c:pt>
                <c:pt idx="2">
                  <c:v>2019</c:v>
                </c:pt>
                <c:pt idx="3">
                  <c:v>2020</c:v>
                </c:pt>
                <c:pt idx="4">
                  <c:v>2021</c:v>
                </c:pt>
                <c:pt idx="5">
                  <c:v>2022</c:v>
                </c:pt>
              </c:numCache>
            </c:numRef>
          </c:cat>
          <c:val>
            <c:numRef>
              <c:f>'Diagramme (2)'!$B$70:$G$70</c:f>
              <c:numCache>
                <c:formatCode>0</c:formatCode>
                <c:ptCount val="6"/>
                <c:pt idx="0">
                  <c:v>19298.217000000001</c:v>
                </c:pt>
                <c:pt idx="1">
                  <c:v>23400</c:v>
                </c:pt>
                <c:pt idx="2">
                  <c:v>29897.937000000002</c:v>
                </c:pt>
                <c:pt idx="3">
                  <c:v>21156.5</c:v>
                </c:pt>
                <c:pt idx="4">
                  <c:v>32383.876</c:v>
                </c:pt>
                <c:pt idx="5">
                  <c:v>32960.523000000001</c:v>
                </c:pt>
              </c:numCache>
            </c:numRef>
          </c:val>
          <c:extLst>
            <c:ext xmlns:c16="http://schemas.microsoft.com/office/drawing/2014/chart" uri="{C3380CC4-5D6E-409C-BE32-E72D297353CC}">
              <c16:uniqueId val="{0000001B-147F-4EEC-BAC5-637A991FF208}"/>
            </c:ext>
          </c:extLst>
        </c:ser>
        <c:ser>
          <c:idx val="7"/>
          <c:order val="7"/>
          <c:tx>
            <c:strRef>
              <c:f>'Diagramme (2)'!$A$81</c:f>
              <c:strCache>
                <c:ptCount val="1"/>
                <c:pt idx="0">
                  <c:v>Weitere Abfallarten</c:v>
                </c:pt>
              </c:strCache>
            </c:strRef>
          </c:tx>
          <c:spPr>
            <a:solidFill>
              <a:schemeClr val="accent2">
                <a:lumMod val="60000"/>
              </a:schemeClr>
            </a:solidFill>
            <a:ln>
              <a:noFill/>
            </a:ln>
            <a:effectLst/>
          </c:spPr>
          <c:invertIfNegative val="0"/>
          <c:dLbls>
            <c:delete val="1"/>
          </c:dLbls>
          <c:cat>
            <c:numRef>
              <c:f>'Diagramme (2)'!$B$63:$G$63</c:f>
              <c:numCache>
                <c:formatCode>General</c:formatCode>
                <c:ptCount val="6"/>
                <c:pt idx="0">
                  <c:v>2017</c:v>
                </c:pt>
                <c:pt idx="1">
                  <c:v>2018</c:v>
                </c:pt>
                <c:pt idx="2">
                  <c:v>2019</c:v>
                </c:pt>
                <c:pt idx="3">
                  <c:v>2020</c:v>
                </c:pt>
                <c:pt idx="4">
                  <c:v>2021</c:v>
                </c:pt>
                <c:pt idx="5">
                  <c:v>2022</c:v>
                </c:pt>
              </c:numCache>
            </c:numRef>
          </c:cat>
          <c:val>
            <c:numRef>
              <c:f>'Diagramme (2)'!$B$71:$G$71</c:f>
              <c:numCache>
                <c:formatCode>0</c:formatCode>
                <c:ptCount val="6"/>
                <c:pt idx="0">
                  <c:v>21.1</c:v>
                </c:pt>
                <c:pt idx="1">
                  <c:v>0</c:v>
                </c:pt>
                <c:pt idx="2">
                  <c:v>263.67500000000001</c:v>
                </c:pt>
                <c:pt idx="3">
                  <c:v>257.60500000000002</c:v>
                </c:pt>
                <c:pt idx="4">
                  <c:v>32.250999999999998</c:v>
                </c:pt>
                <c:pt idx="5">
                  <c:v>986.25699999999995</c:v>
                </c:pt>
              </c:numCache>
            </c:numRef>
          </c:val>
          <c:extLst>
            <c:ext xmlns:c16="http://schemas.microsoft.com/office/drawing/2014/chart" uri="{C3380CC4-5D6E-409C-BE32-E72D297353CC}">
              <c16:uniqueId val="{0000001C-147F-4EEC-BAC5-637A991FF208}"/>
            </c:ext>
          </c:extLst>
        </c:ser>
        <c:dLbls>
          <c:dLblPos val="ctr"/>
          <c:showLegendKey val="0"/>
          <c:showVal val="1"/>
          <c:showCatName val="0"/>
          <c:showSerName val="0"/>
          <c:showPercent val="0"/>
          <c:showBubbleSize val="0"/>
        </c:dLbls>
        <c:gapWidth val="150"/>
        <c:overlap val="100"/>
        <c:axId val="592730768"/>
        <c:axId val="592732408"/>
        <c:extLst/>
      </c:barChart>
      <c:catAx>
        <c:axId val="592730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Jahr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2408"/>
        <c:crosses val="autoZero"/>
        <c:auto val="1"/>
        <c:lblAlgn val="ctr"/>
        <c:lblOffset val="100"/>
        <c:noMultiLvlLbl val="0"/>
      </c:catAx>
      <c:valAx>
        <c:axId val="592732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Menge [t]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592730768"/>
        <c:crosses val="autoZero"/>
        <c:crossBetween val="between"/>
      </c:valAx>
      <c:spPr>
        <a:noFill/>
        <a:ln>
          <a:noFill/>
        </a:ln>
        <a:effectLst/>
      </c:spPr>
    </c:plotArea>
    <c:legend>
      <c:legendPos val="r"/>
      <c:legendEntry>
        <c:idx val="0"/>
        <c:delete val="1"/>
      </c:legendEntry>
      <c:legendEntry>
        <c:idx val="3"/>
        <c:delete val="1"/>
      </c:legendEntry>
      <c:legendEntry>
        <c:idx val="5"/>
        <c:delete val="1"/>
      </c:legendEntry>
      <c:legendEntry>
        <c:idx val="6"/>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Metallische Abfälle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(2)'!$N$14</c:f>
              <c:strCache>
                <c:ptCount val="1"/>
                <c:pt idx="0">
                  <c:v>von Betrieben angenommen</c:v>
                </c:pt>
              </c:strCache>
            </c:strRef>
          </c:tx>
          <c:spPr>
            <a:solidFill>
              <a:schemeClr val="accent1"/>
            </a:solidFill>
            <a:ln>
              <a:noFill/>
            </a:ln>
            <a:effectLst/>
          </c:spPr>
          <c:invertIfNegative val="0"/>
          <c:cat>
            <c:numRef>
              <c:f>'Diagramme (2)'!$C$13:$M$13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(2)'!$C$14:$M$14</c:f>
              <c:numCache>
                <c:formatCode>0</c:formatCode>
                <c:ptCount val="11"/>
                <c:pt idx="0">
                  <c:v>820.44100000000003</c:v>
                </c:pt>
                <c:pt idx="1">
                  <c:v>833.02</c:v>
                </c:pt>
                <c:pt idx="2">
                  <c:v>308</c:v>
                </c:pt>
                <c:pt idx="3">
                  <c:v>636</c:v>
                </c:pt>
                <c:pt idx="4">
                  <c:v>376</c:v>
                </c:pt>
                <c:pt idx="5">
                  <c:v>266.48599999999999</c:v>
                </c:pt>
                <c:pt idx="6">
                  <c:v>216</c:v>
                </c:pt>
                <c:pt idx="7">
                  <c:v>137.55500000000001</c:v>
                </c:pt>
                <c:pt idx="8">
                  <c:v>124.565</c:v>
                </c:pt>
                <c:pt idx="9">
                  <c:v>210.898</c:v>
                </c:pt>
                <c:pt idx="10">
                  <c:v>104.149</c:v>
                </c:pt>
              </c:numCache>
            </c:numRef>
          </c:val>
          <c:extLst>
            <c:ext xmlns:c16="http://schemas.microsoft.com/office/drawing/2014/chart" uri="{C3380CC4-5D6E-409C-BE32-E72D297353CC}">
              <c16:uniqueId val="{00000000-4975-43AD-8A65-1235E6699186}"/>
            </c:ext>
          </c:extLst>
        </c:ser>
        <c:ser>
          <c:idx val="1"/>
          <c:order val="1"/>
          <c:tx>
            <c:strRef>
              <c:f>'Diagramme (2)'!$N$15</c:f>
              <c:strCache>
                <c:ptCount val="1"/>
                <c:pt idx="0">
                  <c:v>von Betrieben abgegeben</c:v>
                </c:pt>
              </c:strCache>
            </c:strRef>
          </c:tx>
          <c:spPr>
            <a:solidFill>
              <a:schemeClr val="accent2"/>
            </a:solidFill>
            <a:ln>
              <a:noFill/>
            </a:ln>
            <a:effectLst/>
          </c:spPr>
          <c:invertIfNegative val="0"/>
          <c:cat>
            <c:numRef>
              <c:f>'Diagramme (2)'!$C$13:$M$13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(2)'!$C$15:$M$15</c:f>
              <c:numCache>
                <c:formatCode>0</c:formatCode>
                <c:ptCount val="11"/>
                <c:pt idx="0">
                  <c:v>273.50099999999998</c:v>
                </c:pt>
                <c:pt idx="1">
                  <c:v>120.944</c:v>
                </c:pt>
                <c:pt idx="2">
                  <c:v>77</c:v>
                </c:pt>
                <c:pt idx="3">
                  <c:v>578</c:v>
                </c:pt>
                <c:pt idx="4">
                  <c:v>134</c:v>
                </c:pt>
                <c:pt idx="5">
                  <c:v>76.424999999999997</c:v>
                </c:pt>
                <c:pt idx="6">
                  <c:v>171.78</c:v>
                </c:pt>
                <c:pt idx="7">
                  <c:v>121.72199999999999</c:v>
                </c:pt>
                <c:pt idx="8">
                  <c:v>119.349</c:v>
                </c:pt>
                <c:pt idx="9">
                  <c:v>100.65</c:v>
                </c:pt>
                <c:pt idx="10">
                  <c:v>67.343999999999994</c:v>
                </c:pt>
              </c:numCache>
            </c:numRef>
          </c:val>
          <c:extLst>
            <c:ext xmlns:c16="http://schemas.microsoft.com/office/drawing/2014/chart" uri="{C3380CC4-5D6E-409C-BE32-E72D297353CC}">
              <c16:uniqueId val="{00000001-4975-43AD-8A65-1235E6699186}"/>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Mineralische Abfälle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(2)'!$N$18</c:f>
              <c:strCache>
                <c:ptCount val="1"/>
                <c:pt idx="0">
                  <c:v>von Betrieben angenommen</c:v>
                </c:pt>
              </c:strCache>
            </c:strRef>
          </c:tx>
          <c:spPr>
            <a:solidFill>
              <a:schemeClr val="accent1"/>
            </a:solidFill>
            <a:ln>
              <a:noFill/>
            </a:ln>
            <a:effectLst/>
          </c:spPr>
          <c:invertIfNegative val="0"/>
          <c:cat>
            <c:numRef>
              <c:f>'Diagramme (2)'!$C$17:$M$17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(2)'!$C$18:$M$18</c:f>
              <c:numCache>
                <c:formatCode>0</c:formatCode>
                <c:ptCount val="11"/>
                <c:pt idx="0">
                  <c:v>15233.108</c:v>
                </c:pt>
                <c:pt idx="1">
                  <c:v>19247.935000000001</c:v>
                </c:pt>
                <c:pt idx="2">
                  <c:v>11490</c:v>
                </c:pt>
                <c:pt idx="3">
                  <c:v>7663</c:v>
                </c:pt>
                <c:pt idx="4">
                  <c:v>3857</c:v>
                </c:pt>
                <c:pt idx="5">
                  <c:v>6785.6</c:v>
                </c:pt>
                <c:pt idx="6">
                  <c:v>12711</c:v>
                </c:pt>
                <c:pt idx="7">
                  <c:v>16520.261999999999</c:v>
                </c:pt>
                <c:pt idx="8">
                  <c:v>16394.934000000001</c:v>
                </c:pt>
                <c:pt idx="9">
                  <c:v>12302.2</c:v>
                </c:pt>
                <c:pt idx="10">
                  <c:v>7761.1710000000003</c:v>
                </c:pt>
              </c:numCache>
            </c:numRef>
          </c:val>
          <c:extLst>
            <c:ext xmlns:c16="http://schemas.microsoft.com/office/drawing/2014/chart" uri="{C3380CC4-5D6E-409C-BE32-E72D297353CC}">
              <c16:uniqueId val="{00000000-6606-4807-AFF8-575A60606F5D}"/>
            </c:ext>
          </c:extLst>
        </c:ser>
        <c:ser>
          <c:idx val="1"/>
          <c:order val="1"/>
          <c:tx>
            <c:strRef>
              <c:f>'Diagramme (2)'!$N$19</c:f>
              <c:strCache>
                <c:ptCount val="1"/>
                <c:pt idx="0">
                  <c:v>von Betrieben abgegeben</c:v>
                </c:pt>
              </c:strCache>
            </c:strRef>
          </c:tx>
          <c:spPr>
            <a:solidFill>
              <a:schemeClr val="accent2"/>
            </a:solidFill>
            <a:ln>
              <a:noFill/>
            </a:ln>
            <a:effectLst/>
          </c:spPr>
          <c:invertIfNegative val="0"/>
          <c:cat>
            <c:numRef>
              <c:f>'Diagramme (2)'!$C$17:$M$17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(2)'!$C$19:$M$19</c:f>
              <c:numCache>
                <c:formatCode>0</c:formatCode>
                <c:ptCount val="11"/>
                <c:pt idx="0">
                  <c:v>12020.14</c:v>
                </c:pt>
                <c:pt idx="1">
                  <c:v>48697.247000000003</c:v>
                </c:pt>
                <c:pt idx="2">
                  <c:v>29636</c:v>
                </c:pt>
                <c:pt idx="3">
                  <c:v>36797</c:v>
                </c:pt>
                <c:pt idx="4">
                  <c:v>32080</c:v>
                </c:pt>
                <c:pt idx="5">
                  <c:v>183460.02599999998</c:v>
                </c:pt>
                <c:pt idx="6">
                  <c:v>79895.596000000005</c:v>
                </c:pt>
                <c:pt idx="7">
                  <c:v>41609.665000000001</c:v>
                </c:pt>
                <c:pt idx="8">
                  <c:v>57801.226000000002</c:v>
                </c:pt>
                <c:pt idx="9">
                  <c:v>80995.660999999993</c:v>
                </c:pt>
                <c:pt idx="10">
                  <c:v>80759.498000000007</c:v>
                </c:pt>
              </c:numCache>
            </c:numRef>
          </c:val>
          <c:extLst>
            <c:ext xmlns:c16="http://schemas.microsoft.com/office/drawing/2014/chart" uri="{C3380CC4-5D6E-409C-BE32-E72D297353CC}">
              <c16:uniqueId val="{00000001-6606-4807-AFF8-575A60606F5D}"/>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Anlagen, Maschinen, Fahrzeuge und Zubehör sowie Elektro- und Elektronikgerät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'Diagramme (2)'!$N$22</c:f>
              <c:strCache>
                <c:ptCount val="1"/>
                <c:pt idx="0">
                  <c:v>von Betrieben angenommen</c:v>
                </c:pt>
              </c:strCache>
            </c:strRef>
          </c:tx>
          <c:spPr>
            <a:solidFill>
              <a:schemeClr val="accent1"/>
            </a:solidFill>
            <a:ln>
              <a:noFill/>
            </a:ln>
            <a:effectLst/>
          </c:spPr>
          <c:invertIfNegative val="0"/>
          <c:cat>
            <c:numRef>
              <c:f>'Diagramme (2)'!$C$21:$M$21</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(2)'!$C$22:$M$22</c:f>
              <c:numCache>
                <c:formatCode>0</c:formatCode>
                <c:ptCount val="11"/>
                <c:pt idx="0">
                  <c:v>11947.575999999999</c:v>
                </c:pt>
                <c:pt idx="1">
                  <c:v>10541.194</c:v>
                </c:pt>
                <c:pt idx="2">
                  <c:v>9937</c:v>
                </c:pt>
                <c:pt idx="3">
                  <c:v>9206</c:v>
                </c:pt>
                <c:pt idx="4">
                  <c:v>571</c:v>
                </c:pt>
                <c:pt idx="5">
                  <c:v>959.71799999999996</c:v>
                </c:pt>
                <c:pt idx="6">
                  <c:v>991</c:v>
                </c:pt>
                <c:pt idx="7">
                  <c:v>616.96</c:v>
                </c:pt>
                <c:pt idx="8">
                  <c:v>655.65200000000004</c:v>
                </c:pt>
                <c:pt idx="9">
                  <c:v>727.46</c:v>
                </c:pt>
                <c:pt idx="10">
                  <c:v>540.75400000000002</c:v>
                </c:pt>
              </c:numCache>
            </c:numRef>
          </c:val>
          <c:extLst>
            <c:ext xmlns:c16="http://schemas.microsoft.com/office/drawing/2014/chart" uri="{C3380CC4-5D6E-409C-BE32-E72D297353CC}">
              <c16:uniqueId val="{00000000-F22C-47C0-88A4-5DD9D6579356}"/>
            </c:ext>
          </c:extLst>
        </c:ser>
        <c:ser>
          <c:idx val="1"/>
          <c:order val="1"/>
          <c:tx>
            <c:strRef>
              <c:f>'Diagramme (2)'!$N$23</c:f>
              <c:strCache>
                <c:ptCount val="1"/>
                <c:pt idx="0">
                  <c:v>von Betrieben abgegeben</c:v>
                </c:pt>
              </c:strCache>
            </c:strRef>
          </c:tx>
          <c:spPr>
            <a:solidFill>
              <a:schemeClr val="accent2"/>
            </a:solidFill>
            <a:ln>
              <a:noFill/>
            </a:ln>
            <a:effectLst/>
          </c:spPr>
          <c:invertIfNegative val="0"/>
          <c:cat>
            <c:numRef>
              <c:f>'Diagramme (2)'!$C$21:$M$21</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'Diagramme (2)'!$C$23:$M$23</c:f>
              <c:numCache>
                <c:formatCode>0</c:formatCode>
                <c:ptCount val="11"/>
                <c:pt idx="0">
                  <c:v>12634.286</c:v>
                </c:pt>
                <c:pt idx="1">
                  <c:v>10817.543</c:v>
                </c:pt>
                <c:pt idx="2">
                  <c:v>9693</c:v>
                </c:pt>
                <c:pt idx="3">
                  <c:v>9707</c:v>
                </c:pt>
                <c:pt idx="4">
                  <c:v>8832</c:v>
                </c:pt>
                <c:pt idx="5">
                  <c:v>5456.1919999999991</c:v>
                </c:pt>
                <c:pt idx="6">
                  <c:v>11690.055</c:v>
                </c:pt>
                <c:pt idx="7">
                  <c:v>12399.102999999999</c:v>
                </c:pt>
                <c:pt idx="8">
                  <c:v>11995.195</c:v>
                </c:pt>
                <c:pt idx="9">
                  <c:v>11617.129000000001</c:v>
                </c:pt>
                <c:pt idx="10">
                  <c:v>10617.824000000001</c:v>
                </c:pt>
              </c:numCache>
            </c:numRef>
          </c:val>
          <c:extLst>
            <c:ext xmlns:c16="http://schemas.microsoft.com/office/drawing/2014/chart" uri="{C3380CC4-5D6E-409C-BE32-E72D297353CC}">
              <c16:uniqueId val="{00000001-F22C-47C0-88A4-5DD9D6579356}"/>
            </c:ext>
          </c:extLst>
        </c:ser>
        <c:dLbls>
          <c:showLegendKey val="0"/>
          <c:showVal val="0"/>
          <c:showCatName val="0"/>
          <c:showSerName val="0"/>
          <c:showPercent val="0"/>
          <c:showBubbleSize val="0"/>
        </c:dLbls>
        <c:gapWidth val="219"/>
        <c:overlap val="-27"/>
        <c:axId val="570768440"/>
        <c:axId val="570774344"/>
      </c:barChart>
      <c:catAx>
        <c:axId val="5707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Jahr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74344"/>
        <c:crosses val="autoZero"/>
        <c:auto val="1"/>
        <c:lblAlgn val="ctr"/>
        <c:lblOffset val="100"/>
        <c:noMultiLvlLbl val="0"/>
      </c:catAx>
      <c:valAx>
        <c:axId val="57077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Menge [t]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07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410062</xdr:colOff>
      <xdr:row>4</xdr:row>
      <xdr:rowOff>10014</xdr:rowOff>
    </xdr:from>
    <xdr:to>
      <xdr:col>25</xdr:col>
      <xdr:colOff>428625</xdr:colOff>
      <xdr:row>33</xdr:row>
      <xdr:rowOff>4803</xdr:rowOff>
    </xdr:to>
    <xdr:graphicFrame macro="">
      <xdr:nvGraphicFramePr>
        <xdr:cNvPr id="3"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632547</xdr:colOff>
      <xdr:row>9</xdr:row>
      <xdr:rowOff>80488</xdr:rowOff>
    </xdr:from>
    <xdr:to>
      <xdr:col>19</xdr:col>
      <xdr:colOff>145081</xdr:colOff>
      <xdr:row>24</xdr:row>
      <xdr:rowOff>153472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189202</xdr:colOff>
      <xdr:row>31</xdr:row>
      <xdr:rowOff>61190</xdr:rowOff>
    </xdr:from>
    <xdr:to>
      <xdr:col>39</xdr:col>
      <xdr:colOff>714809</xdr:colOff>
      <xdr:row>49</xdr:row>
      <xdr:rowOff>162502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424875</xdr:colOff>
      <xdr:row>6</xdr:row>
      <xdr:rowOff>91064</xdr:rowOff>
    </xdr:from>
    <xdr:to>
      <xdr:col>39</xdr:col>
      <xdr:colOff>382012</xdr:colOff>
      <xdr:row>24</xdr:row>
      <xdr:rowOff>135514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521503</xdr:colOff>
      <xdr:row>40</xdr:row>
      <xdr:rowOff>175231</xdr:rowOff>
    </xdr:from>
    <xdr:to>
      <xdr:col>17</xdr:col>
      <xdr:colOff>81746</xdr:colOff>
      <xdr:row>63</xdr:row>
      <xdr:rowOff>15872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729218</xdr:colOff>
      <xdr:row>65</xdr:row>
      <xdr:rowOff>100074</xdr:rowOff>
    </xdr:from>
    <xdr:to>
      <xdr:col>17</xdr:col>
      <xdr:colOff>277274</xdr:colOff>
      <xdr:row>87</xdr:row>
      <xdr:rowOff>134926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215033</xdr:colOff>
      <xdr:row>30</xdr:row>
      <xdr:rowOff>108240</xdr:rowOff>
    </xdr:from>
    <xdr:to>
      <xdr:col>27</xdr:col>
      <xdr:colOff>699654</xdr:colOff>
      <xdr:row>45</xdr:row>
      <xdr:rowOff>154278</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628650</xdr:colOff>
      <xdr:row>33</xdr:row>
      <xdr:rowOff>103186</xdr:rowOff>
    </xdr:from>
    <xdr:to>
      <xdr:col>21</xdr:col>
      <xdr:colOff>173182</xdr:colOff>
      <xdr:row>47</xdr:row>
      <xdr:rowOff>46037</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742515</xdr:colOff>
      <xdr:row>56</xdr:row>
      <xdr:rowOff>20207</xdr:rowOff>
    </xdr:from>
    <xdr:to>
      <xdr:col>23</xdr:col>
      <xdr:colOff>766761</xdr:colOff>
      <xdr:row>72</xdr:row>
      <xdr:rowOff>80965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535421</xdr:colOff>
      <xdr:row>34</xdr:row>
      <xdr:rowOff>125557</xdr:rowOff>
    </xdr:from>
    <xdr:to>
      <xdr:col>24</xdr:col>
      <xdr:colOff>89766</xdr:colOff>
      <xdr:row>48</xdr:row>
      <xdr:rowOff>69276</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698500</xdr:colOff>
      <xdr:row>23</xdr:row>
      <xdr:rowOff>119063</xdr:rowOff>
    </xdr:from>
    <xdr:to>
      <xdr:col>26</xdr:col>
      <xdr:colOff>511175</xdr:colOff>
      <xdr:row>39</xdr:row>
      <xdr:rowOff>101601</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513052</xdr:colOff>
      <xdr:row>5</xdr:row>
      <xdr:rowOff>159989</xdr:rowOff>
    </xdr:from>
    <xdr:to>
      <xdr:col>25</xdr:col>
      <xdr:colOff>54409</xdr:colOff>
      <xdr:row>19</xdr:row>
      <xdr:rowOff>103706</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716600</xdr:colOff>
      <xdr:row>87</xdr:row>
      <xdr:rowOff>198789</xdr:rowOff>
    </xdr:from>
    <xdr:to>
      <xdr:col>18</xdr:col>
      <xdr:colOff>301025</xdr:colOff>
      <xdr:row>110</xdr:row>
      <xdr:rowOff>34482</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DAFU/1_Di/12_OeffentlArbeit/122_InformationKunden/Publikationen/Umweltdaten/Daten_2019/01_Abfall/014_Sonderabfaelle/AbfSonder-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ziert"/>
      <sheetName val="angenommen_produziert"/>
      <sheetName val="Bewegungen_ab1995"/>
      <sheetName val="ak-Abfälle angenommen"/>
      <sheetName val="Diagramme"/>
      <sheetName val="Metadaten"/>
    </sheetNames>
    <sheetDataSet>
      <sheetData sheetId="0" refreshError="1"/>
      <sheetData sheetId="1" refreshError="1">
        <row r="10">
          <cell r="T10">
            <v>86758.353000000003</v>
          </cell>
          <cell r="V10">
            <v>97133.60500000001</v>
          </cell>
        </row>
        <row r="21">
          <cell r="T21">
            <v>326150.71100000007</v>
          </cell>
          <cell r="V21">
            <v>257510.21600000001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zoomScale="70" zoomScaleNormal="70" workbookViewId="0">
      <selection activeCell="M1" sqref="M1:M1048576"/>
    </sheetView>
  </sheetViews>
  <sheetFormatPr baseColWidth="10" defaultColWidth="10.875" defaultRowHeight="12.75" x14ac:dyDescent="0.25"/>
  <cols>
    <col min="1" max="1" width="13.25" style="82" customWidth="1"/>
    <col min="2" max="2" width="83" style="82" bestFit="1" customWidth="1"/>
    <col min="3" max="9" width="13.625" style="28" customWidth="1"/>
    <col min="10" max="10" width="13.625" style="83" customWidth="1"/>
    <col min="11" max="11" width="13.875" style="28" bestFit="1" customWidth="1"/>
    <col min="12" max="16384" width="10.875" style="28"/>
  </cols>
  <sheetData>
    <row r="1" spans="1:26" s="29" customFormat="1" ht="15.75" customHeight="1" x14ac:dyDescent="0.25">
      <c r="A1" s="129" t="s">
        <v>142</v>
      </c>
      <c r="B1" s="130"/>
      <c r="C1" s="27">
        <v>2012</v>
      </c>
      <c r="D1" s="27">
        <v>2013</v>
      </c>
      <c r="E1" s="27">
        <v>2014</v>
      </c>
      <c r="F1" s="27">
        <v>2015</v>
      </c>
      <c r="G1" s="27">
        <v>2016</v>
      </c>
      <c r="H1" s="27">
        <v>2017</v>
      </c>
      <c r="I1" s="27">
        <v>2018</v>
      </c>
      <c r="J1" s="27">
        <v>2019</v>
      </c>
      <c r="K1" s="27">
        <v>2020</v>
      </c>
      <c r="L1" s="27">
        <v>2021</v>
      </c>
      <c r="M1" s="27">
        <v>2022</v>
      </c>
    </row>
    <row r="2" spans="1:26" s="29" customFormat="1" ht="15.75" customHeight="1" x14ac:dyDescent="0.25">
      <c r="A2" s="30">
        <v>1</v>
      </c>
      <c r="B2" s="31" t="s">
        <v>4</v>
      </c>
      <c r="C2" s="32">
        <v>71046.570000000007</v>
      </c>
      <c r="D2" s="32">
        <v>72503.191999999995</v>
      </c>
      <c r="E2" s="32">
        <v>91608.433999999994</v>
      </c>
      <c r="F2" s="32">
        <v>67590.475000000006</v>
      </c>
      <c r="G2" s="32">
        <v>68212.519</v>
      </c>
      <c r="H2" s="32">
        <v>69276.626000000004</v>
      </c>
      <c r="I2" s="32">
        <v>70217.183000000005</v>
      </c>
      <c r="J2" s="32">
        <f>D41/1000</f>
        <v>81003.244999999995</v>
      </c>
      <c r="K2" s="100">
        <f>F41/1000</f>
        <v>78448.581000000006</v>
      </c>
      <c r="L2" s="111">
        <f>H41/1000</f>
        <v>81008.683000000005</v>
      </c>
      <c r="M2" s="106">
        <f>J41/1000</f>
        <v>80163.725999999995</v>
      </c>
      <c r="N2" s="28"/>
      <c r="O2" s="28"/>
      <c r="P2" s="28"/>
      <c r="Q2" s="28"/>
      <c r="R2" s="28"/>
      <c r="S2" s="28"/>
      <c r="T2" s="28"/>
      <c r="U2" s="28"/>
      <c r="V2" s="28"/>
      <c r="W2" s="28"/>
      <c r="X2" s="28"/>
      <c r="Y2" s="28"/>
      <c r="Z2" s="28"/>
    </row>
    <row r="3" spans="1:26" s="29" customFormat="1" ht="15.75" customHeight="1" x14ac:dyDescent="0.25">
      <c r="A3" s="30">
        <v>2</v>
      </c>
      <c r="B3" s="31" t="s">
        <v>28</v>
      </c>
      <c r="C3" s="32">
        <v>142.03700000000001</v>
      </c>
      <c r="D3" s="32">
        <v>239.322</v>
      </c>
      <c r="E3" s="32">
        <v>252</v>
      </c>
      <c r="F3" s="32">
        <v>200</v>
      </c>
      <c r="G3" s="32">
        <v>207</v>
      </c>
      <c r="H3" s="32">
        <v>423.81700000000001</v>
      </c>
      <c r="I3" s="32">
        <v>207.042</v>
      </c>
      <c r="J3" s="32">
        <f>D64/1000</f>
        <v>144.815</v>
      </c>
      <c r="K3" s="100">
        <f>F64/1000</f>
        <v>168.23699999999999</v>
      </c>
      <c r="L3" s="111">
        <f>H64/1000</f>
        <v>189.268</v>
      </c>
      <c r="M3" s="106">
        <f>J64/1000</f>
        <v>147.59</v>
      </c>
      <c r="N3" s="28"/>
      <c r="O3" s="126"/>
      <c r="P3" s="28"/>
      <c r="Q3" s="28"/>
      <c r="R3" s="28"/>
      <c r="S3" s="28"/>
      <c r="T3" s="28"/>
      <c r="U3" s="28"/>
      <c r="V3" s="28"/>
      <c r="W3" s="28"/>
      <c r="X3" s="28"/>
      <c r="Y3" s="28"/>
      <c r="Z3" s="28"/>
    </row>
    <row r="4" spans="1:26" s="29" customFormat="1" ht="15.75" customHeight="1" x14ac:dyDescent="0.25">
      <c r="A4" s="30">
        <v>3</v>
      </c>
      <c r="B4" s="31" t="s">
        <v>79</v>
      </c>
      <c r="C4" s="32">
        <v>273.50099999999998</v>
      </c>
      <c r="D4" s="32">
        <v>120.944</v>
      </c>
      <c r="E4" s="32">
        <v>77</v>
      </c>
      <c r="F4" s="32">
        <v>578</v>
      </c>
      <c r="G4" s="32">
        <v>134</v>
      </c>
      <c r="H4" s="32">
        <v>76.424999999999997</v>
      </c>
      <c r="I4" s="32">
        <v>171.78</v>
      </c>
      <c r="J4" s="32">
        <f>D70/1000</f>
        <v>121.72199999999999</v>
      </c>
      <c r="K4" s="100">
        <f>F70/1000</f>
        <v>119.349</v>
      </c>
      <c r="L4" s="111">
        <f>H70/1000</f>
        <v>100.65</v>
      </c>
      <c r="M4" s="106">
        <f>J70/1000</f>
        <v>67.343999999999994</v>
      </c>
      <c r="N4" s="28"/>
      <c r="O4" s="28"/>
      <c r="P4" s="28"/>
      <c r="Q4" s="28"/>
      <c r="R4" s="28"/>
      <c r="S4" s="28"/>
      <c r="T4" s="28"/>
      <c r="U4" s="28"/>
      <c r="V4" s="28"/>
      <c r="W4" s="28"/>
      <c r="X4" s="28"/>
      <c r="Y4" s="28"/>
      <c r="Z4" s="28"/>
    </row>
    <row r="5" spans="1:26" s="29" customFormat="1" ht="15.75" customHeight="1" x14ac:dyDescent="0.25">
      <c r="A5" s="30">
        <v>4</v>
      </c>
      <c r="B5" s="31" t="s">
        <v>40</v>
      </c>
      <c r="C5" s="32">
        <v>12020.14</v>
      </c>
      <c r="D5" s="32">
        <v>48697.247000000003</v>
      </c>
      <c r="E5" s="32">
        <v>29636</v>
      </c>
      <c r="F5" s="32">
        <v>36797</v>
      </c>
      <c r="G5" s="32">
        <v>32080</v>
      </c>
      <c r="H5" s="32">
        <v>183460.02599999998</v>
      </c>
      <c r="I5" s="32">
        <v>79895.596000000005</v>
      </c>
      <c r="J5" s="32">
        <f>D77/1000</f>
        <v>41609.665000000001</v>
      </c>
      <c r="K5" s="100">
        <f>F77/1000</f>
        <v>57801.226000000002</v>
      </c>
      <c r="L5" s="111">
        <f>H77/1000</f>
        <v>80995.660999999993</v>
      </c>
      <c r="M5" s="106">
        <f>J77/1000</f>
        <v>80759.498000000007</v>
      </c>
      <c r="N5" s="28"/>
      <c r="O5" s="28"/>
      <c r="P5" s="28"/>
      <c r="Q5" s="28"/>
      <c r="R5" s="28"/>
      <c r="S5" s="28"/>
      <c r="T5" s="28"/>
      <c r="U5" s="28"/>
      <c r="V5" s="28"/>
      <c r="W5" s="28"/>
      <c r="X5" s="28"/>
      <c r="Y5" s="28"/>
      <c r="Z5" s="28"/>
    </row>
    <row r="6" spans="1:26" s="29" customFormat="1" ht="15.75" customHeight="1" x14ac:dyDescent="0.25">
      <c r="A6" s="30">
        <v>5</v>
      </c>
      <c r="B6" s="33" t="s">
        <v>51</v>
      </c>
      <c r="C6" s="32">
        <v>12634.286</v>
      </c>
      <c r="D6" s="32">
        <v>10817.543</v>
      </c>
      <c r="E6" s="32">
        <v>9693</v>
      </c>
      <c r="F6" s="32">
        <v>9707</v>
      </c>
      <c r="G6" s="32">
        <v>8832</v>
      </c>
      <c r="H6" s="32">
        <v>5456.1919999999991</v>
      </c>
      <c r="I6" s="32">
        <v>11690.055</v>
      </c>
      <c r="J6" s="32">
        <f>D91/1000</f>
        <v>12399.102999999999</v>
      </c>
      <c r="K6" s="100">
        <f>F91/1000</f>
        <v>11995.195</v>
      </c>
      <c r="L6" s="111">
        <f>H91/1000</f>
        <v>11617.129000000001</v>
      </c>
      <c r="M6" s="106">
        <f>J91/1000</f>
        <v>10617.824000000001</v>
      </c>
      <c r="N6" s="28"/>
      <c r="O6" s="28"/>
      <c r="P6" s="28"/>
      <c r="Q6" s="28"/>
      <c r="R6" s="28"/>
      <c r="S6" s="28"/>
      <c r="T6" s="28"/>
      <c r="U6" s="28"/>
      <c r="V6" s="28"/>
      <c r="W6" s="28"/>
      <c r="X6" s="28"/>
      <c r="Y6" s="28"/>
      <c r="Z6" s="28"/>
    </row>
    <row r="7" spans="1:26" s="29" customFormat="1" ht="15.75" customHeight="1" x14ac:dyDescent="0.25">
      <c r="A7" s="30">
        <v>6</v>
      </c>
      <c r="B7" s="31" t="s">
        <v>62</v>
      </c>
      <c r="C7" s="34"/>
      <c r="D7" s="34"/>
      <c r="E7" s="34"/>
      <c r="F7" s="34"/>
      <c r="G7" s="34"/>
      <c r="H7" s="34"/>
      <c r="I7" s="32">
        <v>24075</v>
      </c>
      <c r="J7" s="32">
        <f>D105/1000</f>
        <v>14799.191000000001</v>
      </c>
      <c r="K7" s="100">
        <f>F105/1000</f>
        <v>12061.64</v>
      </c>
      <c r="L7" s="111">
        <f>H105/1000</f>
        <v>47723.919000000002</v>
      </c>
      <c r="M7" s="106">
        <f>J105/1000</f>
        <v>12503.716</v>
      </c>
      <c r="N7" s="28"/>
      <c r="O7" s="28"/>
      <c r="P7" s="28"/>
      <c r="Q7" s="28"/>
      <c r="R7" s="28"/>
      <c r="S7" s="28"/>
      <c r="T7" s="28"/>
      <c r="U7" s="28"/>
      <c r="V7" s="28"/>
      <c r="W7" s="28"/>
      <c r="X7" s="28"/>
      <c r="Y7" s="28"/>
      <c r="Z7" s="28"/>
    </row>
    <row r="8" spans="1:26" s="29" customFormat="1" ht="15.75" customHeight="1" x14ac:dyDescent="0.25">
      <c r="A8" s="30">
        <v>7</v>
      </c>
      <c r="B8" s="31" t="s">
        <v>80</v>
      </c>
      <c r="C8" s="35">
        <v>31552.537</v>
      </c>
      <c r="D8" s="35">
        <v>31026.671999999999</v>
      </c>
      <c r="E8" s="35">
        <v>37015</v>
      </c>
      <c r="F8" s="35">
        <v>38890</v>
      </c>
      <c r="G8" s="35">
        <v>54087</v>
      </c>
      <c r="H8" s="35">
        <v>66486.120999999999</v>
      </c>
      <c r="I8" s="35">
        <v>70677.027000000002</v>
      </c>
      <c r="J8" s="32">
        <f>D109/1000</f>
        <v>48904.504000000001</v>
      </c>
      <c r="K8" s="100">
        <f>F109/1000</f>
        <v>62620.188000000002</v>
      </c>
      <c r="L8" s="111">
        <f>H109/1000</f>
        <v>62185.413</v>
      </c>
      <c r="M8" s="106">
        <f>J109/1000</f>
        <v>57252.099000000002</v>
      </c>
      <c r="N8" s="28"/>
      <c r="O8" s="28"/>
      <c r="P8" s="28"/>
      <c r="Q8" s="28"/>
      <c r="R8" s="28"/>
      <c r="S8" s="28"/>
      <c r="T8" s="28"/>
      <c r="U8" s="28"/>
      <c r="V8" s="28"/>
      <c r="W8" s="28"/>
      <c r="X8" s="28"/>
      <c r="Y8" s="28"/>
      <c r="Z8" s="28"/>
    </row>
    <row r="9" spans="1:26" ht="14.25" x14ac:dyDescent="0.25">
      <c r="A9" s="30">
        <v>8</v>
      </c>
      <c r="B9" s="31" t="s">
        <v>77</v>
      </c>
      <c r="C9" s="35">
        <v>321.15800000000002</v>
      </c>
      <c r="D9" s="35">
        <v>338.892</v>
      </c>
      <c r="E9" s="35">
        <v>374</v>
      </c>
      <c r="F9" s="35">
        <v>461</v>
      </c>
      <c r="G9" s="35">
        <v>730</v>
      </c>
      <c r="H9" s="35">
        <v>971.50400000000002</v>
      </c>
      <c r="I9" s="35">
        <v>577</v>
      </c>
      <c r="J9" s="32">
        <f>D122/1000</f>
        <v>229.67099999999999</v>
      </c>
      <c r="K9" s="100">
        <f>F122/1000</f>
        <v>315.65300000000002</v>
      </c>
      <c r="L9" s="111">
        <f>H122/1000</f>
        <v>446.10199999999998</v>
      </c>
      <c r="M9" s="106">
        <f>J122/1000</f>
        <v>480.18700000000001</v>
      </c>
    </row>
    <row r="10" spans="1:26" ht="14.25" x14ac:dyDescent="0.25">
      <c r="A10" s="36" t="s">
        <v>93</v>
      </c>
      <c r="B10" s="30"/>
      <c r="C10" s="37">
        <v>127990.22900000001</v>
      </c>
      <c r="D10" s="37">
        <v>163743.81199999998</v>
      </c>
      <c r="E10" s="37">
        <v>168655.43400000001</v>
      </c>
      <c r="F10" s="37">
        <v>154223.47500000001</v>
      </c>
      <c r="G10" s="37">
        <v>164282</v>
      </c>
      <c r="H10" s="37">
        <v>326150.71100000001</v>
      </c>
      <c r="I10" s="37">
        <v>257510.21600000001</v>
      </c>
      <c r="J10" s="37">
        <f>SUM(J2:J9)</f>
        <v>199211.916</v>
      </c>
      <c r="K10" s="93">
        <f>SUM(K2:K9)</f>
        <v>223530.06899999999</v>
      </c>
      <c r="L10" s="93">
        <f>SUM(L2:L9)</f>
        <v>284266.82500000001</v>
      </c>
      <c r="M10" s="97">
        <f>SUM(M2:M9)</f>
        <v>241991.98399999997</v>
      </c>
    </row>
    <row r="11" spans="1:26" ht="15.75" x14ac:dyDescent="0.25">
      <c r="A11" s="30"/>
      <c r="B11" s="30"/>
      <c r="C11" s="34"/>
      <c r="D11" s="34"/>
      <c r="E11" s="34"/>
      <c r="F11" s="34"/>
      <c r="G11" s="34"/>
      <c r="H11" s="34"/>
      <c r="I11" s="34"/>
      <c r="K11" s="87"/>
    </row>
    <row r="12" spans="1:26" ht="14.25" x14ac:dyDescent="0.25">
      <c r="A12" s="129" t="s">
        <v>143</v>
      </c>
      <c r="B12" s="130"/>
      <c r="C12" s="27">
        <v>2012</v>
      </c>
      <c r="D12" s="27">
        <v>2013</v>
      </c>
      <c r="E12" s="27">
        <v>2014</v>
      </c>
      <c r="F12" s="27">
        <v>2015</v>
      </c>
      <c r="G12" s="27">
        <v>2016</v>
      </c>
      <c r="H12" s="27">
        <v>2017</v>
      </c>
      <c r="I12" s="27">
        <v>2018</v>
      </c>
      <c r="J12" s="27">
        <v>2019</v>
      </c>
      <c r="K12" s="27">
        <v>2020</v>
      </c>
      <c r="L12" s="27">
        <v>2021</v>
      </c>
      <c r="M12" s="27">
        <v>2022</v>
      </c>
    </row>
    <row r="13" spans="1:26" ht="14.25" x14ac:dyDescent="0.25">
      <c r="A13" s="30">
        <v>1</v>
      </c>
      <c r="B13" s="31" t="s">
        <v>4</v>
      </c>
      <c r="C13" s="35">
        <v>72484.59</v>
      </c>
      <c r="D13" s="35">
        <v>77174.36</v>
      </c>
      <c r="E13" s="35">
        <v>67860</v>
      </c>
      <c r="F13" s="35">
        <v>71944</v>
      </c>
      <c r="G13" s="35">
        <v>66718</v>
      </c>
      <c r="H13" s="35">
        <v>59117.512000000002</v>
      </c>
      <c r="I13" s="35">
        <v>59414.605000000003</v>
      </c>
      <c r="J13" s="32">
        <f>E41/1000</f>
        <v>77127.773000000001</v>
      </c>
      <c r="K13" s="108">
        <f>G41/1000</f>
        <v>56286.561000000002</v>
      </c>
      <c r="L13" s="112">
        <f>I41/1000</f>
        <v>60811.72</v>
      </c>
      <c r="M13" s="98">
        <f>K41/1000</f>
        <v>64257.743999999999</v>
      </c>
    </row>
    <row r="14" spans="1:26" ht="14.25" x14ac:dyDescent="0.25">
      <c r="A14" s="30">
        <v>2</v>
      </c>
      <c r="B14" s="31" t="s">
        <v>28</v>
      </c>
      <c r="C14" s="35">
        <v>331.72699999999998</v>
      </c>
      <c r="D14" s="35">
        <v>339.47699999999998</v>
      </c>
      <c r="E14" s="35">
        <v>343</v>
      </c>
      <c r="F14" s="35">
        <v>318</v>
      </c>
      <c r="G14" s="35">
        <v>398</v>
      </c>
      <c r="H14" s="35">
        <v>309.72000000000003</v>
      </c>
      <c r="I14" s="35">
        <v>401</v>
      </c>
      <c r="J14" s="32">
        <f>E64/1000</f>
        <v>175.18</v>
      </c>
      <c r="K14" s="108">
        <f>G64/1000</f>
        <v>134.96</v>
      </c>
      <c r="L14" s="112">
        <f>I64/1000</f>
        <v>150.04</v>
      </c>
      <c r="M14" s="98">
        <f>K64/1000</f>
        <v>130.86000000000001</v>
      </c>
    </row>
    <row r="15" spans="1:26" ht="14.25" x14ac:dyDescent="0.25">
      <c r="A15" s="30">
        <v>3</v>
      </c>
      <c r="B15" s="31" t="s">
        <v>79</v>
      </c>
      <c r="C15" s="35">
        <v>820.44100000000003</v>
      </c>
      <c r="D15" s="35">
        <v>833.02</v>
      </c>
      <c r="E15" s="35">
        <v>308</v>
      </c>
      <c r="F15" s="35">
        <v>636</v>
      </c>
      <c r="G15" s="35">
        <v>376</v>
      </c>
      <c r="H15" s="35">
        <v>266.48599999999999</v>
      </c>
      <c r="I15" s="35">
        <v>216</v>
      </c>
      <c r="J15" s="32">
        <f>E70/1000</f>
        <v>137.55500000000001</v>
      </c>
      <c r="K15" s="108">
        <f>G70/1000</f>
        <v>124.565</v>
      </c>
      <c r="L15" s="112">
        <f>I70/1000</f>
        <v>210.898</v>
      </c>
      <c r="M15" s="98">
        <f>K70/1000</f>
        <v>104.149</v>
      </c>
    </row>
    <row r="16" spans="1:26" ht="14.25" x14ac:dyDescent="0.25">
      <c r="A16" s="30">
        <v>4</v>
      </c>
      <c r="B16" s="31" t="s">
        <v>40</v>
      </c>
      <c r="C16" s="35">
        <v>15233.108</v>
      </c>
      <c r="D16" s="35">
        <v>19247.935000000001</v>
      </c>
      <c r="E16" s="35">
        <v>11490</v>
      </c>
      <c r="F16" s="35">
        <v>7663</v>
      </c>
      <c r="G16" s="35">
        <v>3857</v>
      </c>
      <c r="H16" s="35">
        <v>6785.6</v>
      </c>
      <c r="I16" s="35">
        <v>12711</v>
      </c>
      <c r="J16" s="32">
        <f>E77/1000</f>
        <v>16520.261999999999</v>
      </c>
      <c r="K16" s="108">
        <f>G77/1000</f>
        <v>16394.934000000001</v>
      </c>
      <c r="L16" s="112">
        <f>I77/1000</f>
        <v>12302.2</v>
      </c>
      <c r="M16" s="98">
        <f>K77/1000</f>
        <v>7761.1710000000003</v>
      </c>
    </row>
    <row r="17" spans="1:13" ht="14.25" x14ac:dyDescent="0.25">
      <c r="A17" s="30">
        <v>5</v>
      </c>
      <c r="B17" s="33" t="s">
        <v>51</v>
      </c>
      <c r="C17" s="35">
        <v>11947.575999999999</v>
      </c>
      <c r="D17" s="35">
        <v>10541.194</v>
      </c>
      <c r="E17" s="35">
        <v>9937</v>
      </c>
      <c r="F17" s="35">
        <v>9206</v>
      </c>
      <c r="G17" s="35">
        <v>571</v>
      </c>
      <c r="H17" s="35">
        <v>959.71799999999996</v>
      </c>
      <c r="I17" s="35">
        <v>991</v>
      </c>
      <c r="J17" s="32">
        <f>E91/1000</f>
        <v>616.96</v>
      </c>
      <c r="K17" s="108">
        <f>G91/1000</f>
        <v>655.65200000000004</v>
      </c>
      <c r="L17" s="112">
        <f>I91/1000</f>
        <v>727.46</v>
      </c>
      <c r="M17" s="98">
        <f>K91/1000</f>
        <v>540.75400000000002</v>
      </c>
    </row>
    <row r="18" spans="1:13" ht="14.25" x14ac:dyDescent="0.25">
      <c r="A18" s="30">
        <v>6</v>
      </c>
      <c r="B18" s="31" t="s">
        <v>62</v>
      </c>
      <c r="C18" s="35"/>
      <c r="D18" s="35"/>
      <c r="E18" s="35"/>
      <c r="F18" s="35"/>
      <c r="G18" s="35"/>
      <c r="H18" s="35"/>
      <c r="I18" s="35"/>
      <c r="J18" s="34">
        <f>E103/1000</f>
        <v>0</v>
      </c>
      <c r="K18" s="108">
        <f>G103/1000</f>
        <v>823.12</v>
      </c>
      <c r="L18" s="112">
        <f>I103/1000</f>
        <v>548.5</v>
      </c>
      <c r="M18" s="98">
        <f>K103/1000</f>
        <v>481.74</v>
      </c>
    </row>
    <row r="19" spans="1:13" ht="14.25" x14ac:dyDescent="0.25">
      <c r="A19" s="30">
        <v>7</v>
      </c>
      <c r="B19" s="31" t="s">
        <v>80</v>
      </c>
      <c r="C19" s="35">
        <v>18107.528999999999</v>
      </c>
      <c r="D19" s="35">
        <v>18799.236000000001</v>
      </c>
      <c r="E19" s="35">
        <v>25602</v>
      </c>
      <c r="F19" s="35">
        <v>27280</v>
      </c>
      <c r="G19" s="35">
        <v>19186</v>
      </c>
      <c r="H19" s="35">
        <v>19298.217000000001</v>
      </c>
      <c r="I19" s="35">
        <v>23400</v>
      </c>
      <c r="J19" s="35">
        <f>G109/1000</f>
        <v>29897.937000000002</v>
      </c>
      <c r="K19" s="111">
        <f>E109/1000</f>
        <v>21156.5</v>
      </c>
      <c r="L19" s="111">
        <f>I109/1000</f>
        <v>32383.876</v>
      </c>
      <c r="M19" s="99">
        <f>K109/1000</f>
        <v>32960.523000000001</v>
      </c>
    </row>
    <row r="20" spans="1:13" ht="14.25" x14ac:dyDescent="0.25">
      <c r="A20" s="30">
        <v>8</v>
      </c>
      <c r="B20" s="31" t="s">
        <v>77</v>
      </c>
      <c r="C20" s="35">
        <v>165.26</v>
      </c>
      <c r="D20" s="35">
        <v>194.83199999999999</v>
      </c>
      <c r="E20" s="35">
        <v>261</v>
      </c>
      <c r="F20" s="35">
        <v>319</v>
      </c>
      <c r="G20" s="35">
        <v>5</v>
      </c>
      <c r="H20" s="35">
        <v>21.1</v>
      </c>
      <c r="I20" s="35">
        <v>0</v>
      </c>
      <c r="J20" s="35">
        <f>G121/1000</f>
        <v>263.67500000000001</v>
      </c>
      <c r="K20" s="112">
        <f>E121/1000</f>
        <v>257.60500000000002</v>
      </c>
      <c r="L20" s="112">
        <f>I121/1000</f>
        <v>32.250999999999998</v>
      </c>
      <c r="M20" s="98">
        <f>K121/1000</f>
        <v>986.25699999999995</v>
      </c>
    </row>
    <row r="21" spans="1:13" ht="14.25" x14ac:dyDescent="0.25">
      <c r="A21" s="36" t="s">
        <v>93</v>
      </c>
      <c r="B21" s="30"/>
      <c r="C21" s="37">
        <f t="shared" ref="C21:J21" si="0">SUM(C13:C20)</f>
        <v>119090.231</v>
      </c>
      <c r="D21" s="37">
        <f t="shared" si="0"/>
        <v>127130.054</v>
      </c>
      <c r="E21" s="37">
        <f t="shared" si="0"/>
        <v>115801</v>
      </c>
      <c r="F21" s="37">
        <f t="shared" si="0"/>
        <v>117366</v>
      </c>
      <c r="G21" s="37">
        <f t="shared" si="0"/>
        <v>91111</v>
      </c>
      <c r="H21" s="37">
        <f t="shared" si="0"/>
        <v>86758.353000000003</v>
      </c>
      <c r="I21" s="37">
        <f t="shared" si="0"/>
        <v>97133.60500000001</v>
      </c>
      <c r="J21" s="89">
        <f t="shared" si="0"/>
        <v>124739.342</v>
      </c>
      <c r="K21" s="110">
        <f>SUM(K13:K20)</f>
        <v>95833.896999999997</v>
      </c>
      <c r="L21" s="110">
        <f>SUM(L13:L20)</f>
        <v>107166.94500000002</v>
      </c>
      <c r="M21" s="92">
        <f>SUM(M13:M20)</f>
        <v>107223.198</v>
      </c>
    </row>
    <row r="22" spans="1:13" ht="15.75" x14ac:dyDescent="0.25">
      <c r="A22" s="36"/>
      <c r="B22" s="30"/>
      <c r="C22" s="37"/>
      <c r="D22" s="37"/>
      <c r="E22" s="37"/>
      <c r="F22" s="37"/>
      <c r="G22" s="37"/>
      <c r="H22" s="37"/>
      <c r="I22" s="37"/>
      <c r="J22" s="84"/>
      <c r="K22" s="87"/>
    </row>
    <row r="23" spans="1:13" ht="14.25" x14ac:dyDescent="0.25">
      <c r="A23" s="129" t="s">
        <v>144</v>
      </c>
      <c r="B23" s="130"/>
      <c r="C23" s="27">
        <v>2012</v>
      </c>
      <c r="D23" s="27">
        <v>2013</v>
      </c>
      <c r="E23" s="27">
        <v>2014</v>
      </c>
      <c r="F23" s="27">
        <v>2015</v>
      </c>
      <c r="G23" s="27">
        <v>2016</v>
      </c>
      <c r="H23" s="27">
        <v>2017</v>
      </c>
      <c r="I23" s="27">
        <v>2018</v>
      </c>
      <c r="J23" s="27">
        <v>2019</v>
      </c>
      <c r="K23" s="27">
        <v>2020</v>
      </c>
      <c r="L23" s="27">
        <v>2021</v>
      </c>
      <c r="M23" s="27">
        <v>2022</v>
      </c>
    </row>
    <row r="24" spans="1:13" ht="15.75" x14ac:dyDescent="0.25">
      <c r="A24" s="30">
        <v>1</v>
      </c>
      <c r="B24" s="31" t="s">
        <v>4</v>
      </c>
      <c r="C24" s="37"/>
      <c r="D24" s="37"/>
      <c r="E24" s="37"/>
      <c r="F24" s="37"/>
      <c r="G24" s="37"/>
      <c r="H24" s="37"/>
      <c r="I24" s="37"/>
      <c r="J24" s="32"/>
      <c r="K24" s="88"/>
      <c r="L24" s="37"/>
    </row>
    <row r="25" spans="1:13" ht="14.25" x14ac:dyDescent="0.25">
      <c r="A25" s="30">
        <v>2</v>
      </c>
      <c r="B25" s="31" t="s">
        <v>28</v>
      </c>
      <c r="C25" s="37"/>
      <c r="D25" s="37"/>
      <c r="E25" s="37"/>
      <c r="F25" s="37"/>
      <c r="G25" s="37"/>
      <c r="H25" s="37"/>
      <c r="I25" s="37"/>
      <c r="J25" s="32"/>
      <c r="K25" s="108"/>
      <c r="L25" s="108"/>
      <c r="M25" s="108"/>
    </row>
    <row r="26" spans="1:13" ht="14.25" x14ac:dyDescent="0.25">
      <c r="A26" s="30">
        <v>3</v>
      </c>
      <c r="B26" s="31" t="s">
        <v>79</v>
      </c>
      <c r="C26" s="35">
        <v>580</v>
      </c>
      <c r="D26" s="35">
        <v>614</v>
      </c>
      <c r="E26" s="35">
        <v>654</v>
      </c>
      <c r="F26" s="35">
        <v>386</v>
      </c>
      <c r="G26" s="35">
        <v>43</v>
      </c>
      <c r="H26" s="35">
        <v>11617</v>
      </c>
      <c r="I26" s="35">
        <v>39648</v>
      </c>
      <c r="J26" s="35">
        <f>E71/1000</f>
        <v>306</v>
      </c>
      <c r="K26" s="108">
        <f>G71/1000</f>
        <v>217</v>
      </c>
      <c r="L26" s="108">
        <f>I71/1000</f>
        <v>0</v>
      </c>
      <c r="M26" s="94">
        <f>K71/1000</f>
        <v>1761</v>
      </c>
    </row>
    <row r="27" spans="1:13" ht="14.25" x14ac:dyDescent="0.25">
      <c r="A27" s="30">
        <v>4</v>
      </c>
      <c r="B27" s="31" t="s">
        <v>40</v>
      </c>
      <c r="C27" s="35">
        <v>87874</v>
      </c>
      <c r="D27" s="35">
        <v>163484</v>
      </c>
      <c r="E27" s="35">
        <v>68509</v>
      </c>
      <c r="F27" s="35">
        <v>77079</v>
      </c>
      <c r="G27" s="35">
        <v>115997</v>
      </c>
      <c r="H27" s="35">
        <v>76787</v>
      </c>
      <c r="I27" s="35">
        <v>128971</v>
      </c>
      <c r="J27" s="35">
        <f>E78/1000</f>
        <v>143537</v>
      </c>
      <c r="K27" s="108">
        <f>G78/1000</f>
        <v>150937</v>
      </c>
      <c r="L27" s="108">
        <f>I78/1000</f>
        <v>150059</v>
      </c>
      <c r="M27" s="94">
        <f>K78/1000</f>
        <v>117204</v>
      </c>
    </row>
    <row r="28" spans="1:13" ht="14.25" x14ac:dyDescent="0.25">
      <c r="A28" s="30">
        <v>5</v>
      </c>
      <c r="B28" s="33" t="s">
        <v>51</v>
      </c>
      <c r="C28" s="35">
        <v>6419</v>
      </c>
      <c r="D28" s="35">
        <v>8253</v>
      </c>
      <c r="E28" s="35">
        <v>5496</v>
      </c>
      <c r="F28" s="35">
        <v>4921</v>
      </c>
      <c r="G28" s="35">
        <v>1280</v>
      </c>
      <c r="H28" s="35">
        <v>943</v>
      </c>
      <c r="I28" s="35">
        <v>2697</v>
      </c>
      <c r="J28" s="35">
        <f>E92/1000</f>
        <v>3558</v>
      </c>
      <c r="K28" s="108">
        <f>G92/1000</f>
        <v>3635.7</v>
      </c>
      <c r="L28" s="108">
        <f>I92/1000</f>
        <v>3565</v>
      </c>
      <c r="M28" s="94">
        <f>K92/1000</f>
        <v>4671</v>
      </c>
    </row>
    <row r="29" spans="1:13" ht="14.25" x14ac:dyDescent="0.25">
      <c r="A29" s="30">
        <v>6</v>
      </c>
      <c r="B29" s="31" t="s">
        <v>62</v>
      </c>
      <c r="C29" s="35">
        <v>11746</v>
      </c>
      <c r="D29" s="35">
        <v>10771</v>
      </c>
      <c r="E29" s="35">
        <v>12151</v>
      </c>
      <c r="F29" s="35">
        <v>9806</v>
      </c>
      <c r="G29" s="35">
        <v>11286</v>
      </c>
      <c r="H29" s="35">
        <v>10591</v>
      </c>
      <c r="I29" s="35">
        <v>11339</v>
      </c>
      <c r="J29" s="35">
        <f>E104/1000</f>
        <v>63234</v>
      </c>
      <c r="K29" s="100">
        <f>G104/1000</f>
        <v>56344</v>
      </c>
      <c r="L29" s="100">
        <f>I104/1000</f>
        <v>26373</v>
      </c>
      <c r="M29" s="95">
        <f>K104/1000</f>
        <v>16414</v>
      </c>
    </row>
    <row r="30" spans="1:13" ht="14.25" x14ac:dyDescent="0.25">
      <c r="A30" s="30">
        <v>7</v>
      </c>
      <c r="B30" s="31" t="s">
        <v>80</v>
      </c>
      <c r="C30" s="35"/>
      <c r="D30" s="35"/>
      <c r="E30" s="35"/>
      <c r="F30" s="35"/>
      <c r="G30" s="35"/>
      <c r="H30" s="35"/>
      <c r="I30" s="35">
        <v>59</v>
      </c>
      <c r="J30" s="35">
        <f>E110/1000</f>
        <v>0</v>
      </c>
      <c r="K30" s="100">
        <f>G110/1000</f>
        <v>0</v>
      </c>
      <c r="L30" s="100">
        <f>I110/1000</f>
        <v>0</v>
      </c>
      <c r="M30" s="95">
        <f>J110/1000</f>
        <v>0</v>
      </c>
    </row>
    <row r="31" spans="1:13" ht="15.75" x14ac:dyDescent="0.25">
      <c r="A31" s="30">
        <v>8</v>
      </c>
      <c r="B31" s="31" t="s">
        <v>77</v>
      </c>
      <c r="C31" s="35">
        <v>54878</v>
      </c>
      <c r="D31" s="35">
        <v>47723</v>
      </c>
      <c r="E31" s="35">
        <v>49503</v>
      </c>
      <c r="F31" s="35">
        <v>47422</v>
      </c>
      <c r="G31" s="35">
        <v>76925</v>
      </c>
      <c r="H31" s="35">
        <v>48943</v>
      </c>
      <c r="I31" s="35">
        <v>52793</v>
      </c>
      <c r="J31" s="35">
        <v>0</v>
      </c>
      <c r="K31" s="109">
        <v>0</v>
      </c>
      <c r="L31" s="109">
        <v>0</v>
      </c>
      <c r="M31" s="107">
        <v>0</v>
      </c>
    </row>
    <row r="32" spans="1:13" ht="14.25" x14ac:dyDescent="0.25">
      <c r="A32" s="36" t="s">
        <v>93</v>
      </c>
      <c r="B32" s="30"/>
      <c r="C32" s="37">
        <f>SUM(C24:C31)</f>
        <v>161497</v>
      </c>
      <c r="D32" s="37">
        <f t="shared" ref="D32:J32" si="1">SUM(D24:D31)</f>
        <v>230845</v>
      </c>
      <c r="E32" s="37">
        <f t="shared" si="1"/>
        <v>136313</v>
      </c>
      <c r="F32" s="37">
        <f t="shared" si="1"/>
        <v>139614</v>
      </c>
      <c r="G32" s="37">
        <f t="shared" si="1"/>
        <v>205531</v>
      </c>
      <c r="H32" s="37">
        <f t="shared" si="1"/>
        <v>148881</v>
      </c>
      <c r="I32" s="37">
        <f t="shared" si="1"/>
        <v>235507</v>
      </c>
      <c r="J32" s="89">
        <f t="shared" si="1"/>
        <v>210635</v>
      </c>
      <c r="K32" s="110">
        <f>SUM(K26:K30)</f>
        <v>211133.7</v>
      </c>
      <c r="L32" s="110">
        <f>SUM(L26:L30)</f>
        <v>179997</v>
      </c>
      <c r="M32" s="96">
        <f>SUM(M26:M30)</f>
        <v>140050</v>
      </c>
    </row>
    <row r="33" spans="1:12" ht="14.25" x14ac:dyDescent="0.25">
      <c r="A33" s="36"/>
      <c r="B33" s="30"/>
      <c r="C33" s="37"/>
      <c r="D33" s="37"/>
      <c r="E33" s="37"/>
      <c r="F33" s="37"/>
      <c r="G33" s="37"/>
      <c r="H33" s="37"/>
      <c r="I33" s="37"/>
      <c r="J33" s="84"/>
      <c r="K33" s="93"/>
      <c r="L33" s="37"/>
    </row>
    <row r="34" spans="1:12" x14ac:dyDescent="0.25">
      <c r="A34" s="30"/>
      <c r="B34" s="30"/>
      <c r="C34" s="34"/>
      <c r="D34" s="34"/>
      <c r="E34" s="34"/>
      <c r="F34" s="34"/>
      <c r="G34" s="34"/>
      <c r="H34" s="34"/>
      <c r="I34" s="34"/>
      <c r="J34" s="85"/>
      <c r="K34" s="34"/>
    </row>
    <row r="35" spans="1:12" x14ac:dyDescent="0.25">
      <c r="A35" s="38" t="s">
        <v>0</v>
      </c>
      <c r="B35" s="39"/>
      <c r="C35" s="40"/>
      <c r="D35" s="40"/>
      <c r="E35" s="41"/>
      <c r="F35" s="34"/>
      <c r="G35" s="34"/>
      <c r="H35" s="34"/>
      <c r="I35" s="34"/>
      <c r="J35" s="85"/>
      <c r="K35" s="34"/>
    </row>
    <row r="36" spans="1:12" x14ac:dyDescent="0.25">
      <c r="A36" s="42"/>
      <c r="B36" s="42"/>
      <c r="C36" s="43"/>
      <c r="D36" s="43"/>
      <c r="E36" s="43"/>
      <c r="F36" s="34"/>
      <c r="G36" s="34"/>
      <c r="H36" s="34"/>
      <c r="I36" s="34"/>
      <c r="J36" s="85"/>
      <c r="K36" s="34"/>
    </row>
    <row r="37" spans="1:12" x14ac:dyDescent="0.25">
      <c r="A37" s="30" t="s">
        <v>1</v>
      </c>
      <c r="B37" s="30"/>
      <c r="C37" s="34"/>
      <c r="D37" s="43"/>
      <c r="E37" s="43"/>
      <c r="F37" s="34"/>
      <c r="G37" s="34"/>
      <c r="H37" s="34"/>
      <c r="I37" s="34"/>
      <c r="J37" s="85"/>
      <c r="K37" s="34"/>
    </row>
    <row r="38" spans="1:12" ht="14.25" x14ac:dyDescent="0.25">
      <c r="A38" s="30" t="s">
        <v>2</v>
      </c>
      <c r="B38" s="30"/>
      <c r="C38" s="34"/>
      <c r="D38" s="128">
        <v>2019</v>
      </c>
      <c r="E38" s="128"/>
      <c r="F38" s="131">
        <v>2020</v>
      </c>
      <c r="G38" s="131"/>
      <c r="H38" s="128">
        <v>2021</v>
      </c>
      <c r="I38" s="128"/>
      <c r="J38" s="127">
        <v>2022</v>
      </c>
      <c r="K38" s="127"/>
    </row>
    <row r="39" spans="1:12" ht="14.25" x14ac:dyDescent="0.25">
      <c r="A39" s="44"/>
      <c r="B39" s="44"/>
      <c r="C39" s="45"/>
      <c r="D39" s="46" t="s">
        <v>95</v>
      </c>
      <c r="E39" s="47" t="s">
        <v>94</v>
      </c>
      <c r="F39" s="46" t="s">
        <v>95</v>
      </c>
      <c r="G39" s="47" t="s">
        <v>94</v>
      </c>
      <c r="H39" s="46" t="s">
        <v>95</v>
      </c>
      <c r="I39" s="47" t="s">
        <v>94</v>
      </c>
      <c r="J39" s="46" t="s">
        <v>95</v>
      </c>
      <c r="K39" s="47" t="s">
        <v>94</v>
      </c>
    </row>
    <row r="40" spans="1:12" ht="14.25" x14ac:dyDescent="0.25">
      <c r="A40" s="48" t="s">
        <v>82</v>
      </c>
      <c r="B40" s="49" t="s">
        <v>83</v>
      </c>
      <c r="C40" s="50" t="s">
        <v>81</v>
      </c>
      <c r="D40" s="51" t="s">
        <v>92</v>
      </c>
      <c r="E40" s="52" t="s">
        <v>92</v>
      </c>
      <c r="F40" s="51" t="s">
        <v>92</v>
      </c>
      <c r="G40" s="52" t="s">
        <v>92</v>
      </c>
      <c r="H40" s="51" t="s">
        <v>92</v>
      </c>
      <c r="I40" s="52" t="s">
        <v>92</v>
      </c>
      <c r="J40" s="51" t="s">
        <v>92</v>
      </c>
      <c r="K40" s="52" t="s">
        <v>92</v>
      </c>
    </row>
    <row r="41" spans="1:12" ht="14.25" x14ac:dyDescent="0.25">
      <c r="A41" s="53" t="s">
        <v>3</v>
      </c>
      <c r="B41" s="54" t="s">
        <v>84</v>
      </c>
      <c r="C41" s="55" t="s">
        <v>6</v>
      </c>
      <c r="D41" s="56">
        <f>SUM(D42:D62)</f>
        <v>81003245</v>
      </c>
      <c r="E41" s="57">
        <f>SUM(E42:E62)</f>
        <v>77127773</v>
      </c>
      <c r="F41" s="56">
        <v>78448581</v>
      </c>
      <c r="G41" s="57">
        <v>56286561</v>
      </c>
      <c r="H41" s="103">
        <f>SUM(H42:H62)</f>
        <v>81008683</v>
      </c>
      <c r="I41" s="104">
        <f>SUM(I42:I62)</f>
        <v>60811720</v>
      </c>
      <c r="J41" s="103">
        <f>SUM(J42:J63)</f>
        <v>80163726</v>
      </c>
      <c r="K41" s="104">
        <f>SUM(K42:K63)</f>
        <v>64257744</v>
      </c>
    </row>
    <row r="42" spans="1:12" x14ac:dyDescent="0.25">
      <c r="A42" s="30">
        <v>1101</v>
      </c>
      <c r="B42" s="58" t="s">
        <v>5</v>
      </c>
      <c r="C42" s="58" t="s">
        <v>6</v>
      </c>
      <c r="D42" s="59">
        <v>25166220</v>
      </c>
      <c r="E42" s="60">
        <v>17316473</v>
      </c>
      <c r="F42" s="102">
        <v>16856891</v>
      </c>
      <c r="G42" s="60">
        <v>15756322</v>
      </c>
      <c r="H42" s="102">
        <v>3363971</v>
      </c>
      <c r="I42" s="60">
        <v>16171219</v>
      </c>
      <c r="J42" s="102">
        <v>2730892</v>
      </c>
      <c r="K42" s="60">
        <v>20548138</v>
      </c>
    </row>
    <row r="43" spans="1:12" x14ac:dyDescent="0.25">
      <c r="A43" s="30">
        <v>1102</v>
      </c>
      <c r="B43" s="58" t="s">
        <v>7</v>
      </c>
      <c r="C43" s="58" t="s">
        <v>6</v>
      </c>
      <c r="D43" s="59">
        <v>1912517</v>
      </c>
      <c r="E43" s="60">
        <v>8151</v>
      </c>
      <c r="F43" s="102">
        <v>3650905</v>
      </c>
      <c r="G43" s="60">
        <v>4001</v>
      </c>
      <c r="H43" s="102">
        <v>4327721</v>
      </c>
      <c r="I43" s="60">
        <v>5285</v>
      </c>
      <c r="J43" s="102">
        <v>4883317</v>
      </c>
      <c r="K43" s="60">
        <v>117475</v>
      </c>
    </row>
    <row r="44" spans="1:12" x14ac:dyDescent="0.25">
      <c r="A44" s="30">
        <v>1103</v>
      </c>
      <c r="B44" s="58" t="s">
        <v>8</v>
      </c>
      <c r="C44" s="58" t="s">
        <v>6</v>
      </c>
      <c r="D44" s="59">
        <v>9854093</v>
      </c>
      <c r="E44" s="60">
        <v>14469532</v>
      </c>
      <c r="F44" s="102">
        <v>8075176</v>
      </c>
      <c r="G44" s="60">
        <v>7919075</v>
      </c>
      <c r="H44" s="102">
        <v>7882722</v>
      </c>
      <c r="I44" s="60">
        <v>7397441</v>
      </c>
      <c r="J44" s="102">
        <v>8498503</v>
      </c>
      <c r="K44" s="60">
        <v>10998679</v>
      </c>
    </row>
    <row r="45" spans="1:12" x14ac:dyDescent="0.25">
      <c r="A45" s="30">
        <v>1104</v>
      </c>
      <c r="B45" s="58" t="s">
        <v>9</v>
      </c>
      <c r="C45" s="58" t="s">
        <v>6</v>
      </c>
      <c r="D45" s="59">
        <v>31108157</v>
      </c>
      <c r="E45" s="60">
        <v>18228329</v>
      </c>
      <c r="F45" s="102">
        <v>21574321</v>
      </c>
      <c r="G45" s="60">
        <v>19077621</v>
      </c>
      <c r="H45" s="102">
        <v>3917821</v>
      </c>
      <c r="I45" s="60">
        <v>20784336</v>
      </c>
      <c r="J45" s="102">
        <v>2405851</v>
      </c>
      <c r="K45" s="60">
        <v>17720785</v>
      </c>
    </row>
    <row r="46" spans="1:12" x14ac:dyDescent="0.25">
      <c r="A46" s="30">
        <v>1105</v>
      </c>
      <c r="B46" s="58" t="s">
        <v>10</v>
      </c>
      <c r="C46" s="58" t="s">
        <v>6</v>
      </c>
      <c r="D46" s="59">
        <v>2717724</v>
      </c>
      <c r="E46" s="60">
        <v>11401500</v>
      </c>
      <c r="F46" s="102">
        <v>2603967</v>
      </c>
      <c r="G46" s="60">
        <v>9790740</v>
      </c>
      <c r="H46" s="102">
        <v>3783173</v>
      </c>
      <c r="I46" s="60">
        <v>11814156</v>
      </c>
      <c r="J46" s="102">
        <v>8248580</v>
      </c>
      <c r="K46" s="60">
        <v>11138615</v>
      </c>
    </row>
    <row r="47" spans="1:12" x14ac:dyDescent="0.25">
      <c r="A47" s="30">
        <v>1106</v>
      </c>
      <c r="B47" s="58" t="s">
        <v>11</v>
      </c>
      <c r="C47" s="58" t="s">
        <v>6</v>
      </c>
      <c r="D47" s="59">
        <v>696</v>
      </c>
      <c r="E47" s="60">
        <v>0</v>
      </c>
      <c r="F47" s="102">
        <v>4826</v>
      </c>
      <c r="G47" s="60">
        <v>0</v>
      </c>
      <c r="H47" s="102">
        <v>0</v>
      </c>
      <c r="I47" s="60">
        <v>0</v>
      </c>
      <c r="J47" s="102">
        <v>617</v>
      </c>
      <c r="K47" s="60">
        <v>0</v>
      </c>
    </row>
    <row r="48" spans="1:12" x14ac:dyDescent="0.25">
      <c r="A48" s="30">
        <v>1107</v>
      </c>
      <c r="B48" s="58" t="s">
        <v>12</v>
      </c>
      <c r="C48" s="58" t="s">
        <v>6</v>
      </c>
      <c r="D48" s="59">
        <v>1625</v>
      </c>
      <c r="E48" s="60">
        <v>0</v>
      </c>
      <c r="F48" s="102">
        <v>1346</v>
      </c>
      <c r="G48" s="60">
        <v>0</v>
      </c>
      <c r="H48" s="102">
        <v>7419</v>
      </c>
      <c r="I48" s="60">
        <v>0</v>
      </c>
      <c r="J48" s="102">
        <v>6556</v>
      </c>
      <c r="K48" s="60">
        <v>0</v>
      </c>
    </row>
    <row r="49" spans="1:11" x14ac:dyDescent="0.25">
      <c r="A49" s="30">
        <v>1108</v>
      </c>
      <c r="B49" s="58" t="s">
        <v>13</v>
      </c>
      <c r="C49" s="58" t="s">
        <v>6</v>
      </c>
      <c r="D49" s="59">
        <v>1174644</v>
      </c>
      <c r="E49" s="60">
        <v>107014</v>
      </c>
      <c r="F49" s="102">
        <v>1290971</v>
      </c>
      <c r="G49" s="60">
        <v>1281565</v>
      </c>
      <c r="H49" s="102">
        <v>1023777</v>
      </c>
      <c r="I49" s="60">
        <v>1417826</v>
      </c>
      <c r="J49" s="102">
        <v>1239782</v>
      </c>
      <c r="K49" s="60">
        <v>160705</v>
      </c>
    </row>
    <row r="50" spans="1:11" x14ac:dyDescent="0.25">
      <c r="A50" s="30">
        <v>1109</v>
      </c>
      <c r="B50" s="58" t="s">
        <v>14</v>
      </c>
      <c r="C50" s="58" t="s">
        <v>6</v>
      </c>
      <c r="D50" s="59">
        <v>6383823</v>
      </c>
      <c r="E50" s="60">
        <v>7874869</v>
      </c>
      <c r="F50" s="102">
        <v>15242577</v>
      </c>
      <c r="G50" s="60">
        <v>1181261</v>
      </c>
      <c r="H50" s="102">
        <v>33756728</v>
      </c>
      <c r="I50" s="60">
        <v>1620641</v>
      </c>
      <c r="J50" s="102">
        <v>27848078</v>
      </c>
      <c r="K50" s="60">
        <v>2120678</v>
      </c>
    </row>
    <row r="51" spans="1:11" x14ac:dyDescent="0.25">
      <c r="A51" s="30">
        <v>1110</v>
      </c>
      <c r="B51" s="58" t="s">
        <v>15</v>
      </c>
      <c r="C51" s="58" t="s">
        <v>6</v>
      </c>
      <c r="D51" s="59">
        <v>1354410</v>
      </c>
      <c r="E51" s="60">
        <v>0</v>
      </c>
      <c r="F51" s="102">
        <v>992139</v>
      </c>
      <c r="G51" s="60">
        <v>0</v>
      </c>
      <c r="H51" s="102">
        <v>796379</v>
      </c>
      <c r="I51" s="60">
        <v>125</v>
      </c>
      <c r="J51" s="102">
        <v>782667</v>
      </c>
      <c r="K51" s="60">
        <v>0</v>
      </c>
    </row>
    <row r="52" spans="1:11" x14ac:dyDescent="0.25">
      <c r="A52" s="30">
        <v>1111</v>
      </c>
      <c r="B52" s="58" t="s">
        <v>16</v>
      </c>
      <c r="C52" s="58" t="s">
        <v>6</v>
      </c>
      <c r="D52" s="59">
        <v>78737</v>
      </c>
      <c r="E52" s="60">
        <v>0</v>
      </c>
      <c r="F52" s="102">
        <v>43981</v>
      </c>
      <c r="G52" s="60">
        <v>0</v>
      </c>
      <c r="H52" s="102">
        <v>111651</v>
      </c>
      <c r="I52" s="60">
        <v>0</v>
      </c>
      <c r="J52" s="102">
        <v>18413</v>
      </c>
      <c r="K52" s="60">
        <v>0</v>
      </c>
    </row>
    <row r="53" spans="1:11" x14ac:dyDescent="0.25">
      <c r="A53" s="30">
        <v>1112</v>
      </c>
      <c r="B53" s="58" t="s">
        <v>17</v>
      </c>
      <c r="C53" s="58" t="s">
        <v>6</v>
      </c>
      <c r="D53" s="59">
        <v>65</v>
      </c>
      <c r="E53" s="60">
        <v>0</v>
      </c>
      <c r="F53" s="102">
        <v>439</v>
      </c>
      <c r="G53" s="60">
        <v>0</v>
      </c>
      <c r="H53" s="102">
        <v>755</v>
      </c>
      <c r="I53" s="60">
        <v>0</v>
      </c>
      <c r="J53" s="102">
        <v>64</v>
      </c>
      <c r="K53" s="60">
        <v>0</v>
      </c>
    </row>
    <row r="54" spans="1:11" x14ac:dyDescent="0.25">
      <c r="A54" s="30">
        <v>1113</v>
      </c>
      <c r="B54" s="58" t="s">
        <v>18</v>
      </c>
      <c r="C54" s="58" t="s">
        <v>6</v>
      </c>
      <c r="D54" s="59">
        <v>152155</v>
      </c>
      <c r="E54" s="60">
        <v>1796</v>
      </c>
      <c r="F54" s="102">
        <v>145154</v>
      </c>
      <c r="G54" s="60">
        <v>3884</v>
      </c>
      <c r="H54" s="102">
        <v>124241</v>
      </c>
      <c r="I54" s="60">
        <v>4581</v>
      </c>
      <c r="J54" s="102">
        <v>128389</v>
      </c>
      <c r="K54" s="60">
        <v>7654</v>
      </c>
    </row>
    <row r="55" spans="1:11" x14ac:dyDescent="0.25">
      <c r="A55" s="30">
        <v>1114</v>
      </c>
      <c r="B55" s="58" t="s">
        <v>19</v>
      </c>
      <c r="C55" s="58" t="s">
        <v>6</v>
      </c>
      <c r="D55" s="59">
        <v>12764</v>
      </c>
      <c r="E55" s="60">
        <v>0</v>
      </c>
      <c r="F55" s="102">
        <v>11793</v>
      </c>
      <c r="G55" s="60">
        <v>0</v>
      </c>
      <c r="H55" s="102">
        <v>12150</v>
      </c>
      <c r="I55" s="60">
        <v>0</v>
      </c>
      <c r="J55" s="102">
        <v>10491</v>
      </c>
      <c r="K55" s="60">
        <v>0</v>
      </c>
    </row>
    <row r="56" spans="1:11" x14ac:dyDescent="0.25">
      <c r="A56" s="30">
        <v>1115</v>
      </c>
      <c r="B56" s="58" t="s">
        <v>20</v>
      </c>
      <c r="C56" s="58" t="s">
        <v>6</v>
      </c>
      <c r="D56" s="59">
        <v>41053</v>
      </c>
      <c r="E56" s="60">
        <v>0</v>
      </c>
      <c r="F56" s="102">
        <v>35628</v>
      </c>
      <c r="G56" s="60">
        <v>0</v>
      </c>
      <c r="H56" s="102">
        <v>33805</v>
      </c>
      <c r="I56" s="60">
        <v>0</v>
      </c>
      <c r="J56" s="102">
        <v>49288</v>
      </c>
      <c r="K56" s="60">
        <v>0</v>
      </c>
    </row>
    <row r="57" spans="1:11" x14ac:dyDescent="0.25">
      <c r="A57" s="30">
        <v>1116</v>
      </c>
      <c r="B57" s="58" t="s">
        <v>21</v>
      </c>
      <c r="C57" s="58" t="s">
        <v>6</v>
      </c>
      <c r="D57" s="59">
        <v>42673</v>
      </c>
      <c r="E57" s="60">
        <v>0</v>
      </c>
      <c r="F57" s="102">
        <v>88389</v>
      </c>
      <c r="G57" s="60">
        <v>0</v>
      </c>
      <c r="H57" s="102">
        <v>36609</v>
      </c>
      <c r="I57" s="60">
        <v>0</v>
      </c>
      <c r="J57" s="102">
        <v>48381</v>
      </c>
      <c r="K57" s="60">
        <v>0</v>
      </c>
    </row>
    <row r="58" spans="1:11" x14ac:dyDescent="0.25">
      <c r="A58" s="30">
        <v>1117</v>
      </c>
      <c r="B58" s="58" t="s">
        <v>22</v>
      </c>
      <c r="C58" s="58" t="s">
        <v>6</v>
      </c>
      <c r="D58" s="59">
        <v>18617</v>
      </c>
      <c r="E58" s="60">
        <v>0</v>
      </c>
      <c r="F58" s="102">
        <v>16068</v>
      </c>
      <c r="G58" s="60">
        <v>0</v>
      </c>
      <c r="H58" s="102">
        <v>49801</v>
      </c>
      <c r="I58" s="60">
        <v>0</v>
      </c>
      <c r="J58" s="102">
        <v>22563</v>
      </c>
      <c r="K58" s="60">
        <v>0</v>
      </c>
    </row>
    <row r="59" spans="1:11" x14ac:dyDescent="0.25">
      <c r="A59" s="30">
        <v>1118</v>
      </c>
      <c r="B59" s="58" t="s">
        <v>23</v>
      </c>
      <c r="C59" s="58" t="s">
        <v>6</v>
      </c>
      <c r="D59" s="59">
        <v>33222</v>
      </c>
      <c r="E59" s="60">
        <v>725849</v>
      </c>
      <c r="F59" s="102">
        <v>61771</v>
      </c>
      <c r="G59" s="60">
        <v>757219</v>
      </c>
      <c r="H59" s="102">
        <v>63304</v>
      </c>
      <c r="I59" s="60">
        <v>903052</v>
      </c>
      <c r="J59" s="102">
        <v>47029</v>
      </c>
      <c r="K59" s="60">
        <v>688588</v>
      </c>
    </row>
    <row r="60" spans="1:11" x14ac:dyDescent="0.25">
      <c r="A60" s="30">
        <v>1119</v>
      </c>
      <c r="B60" s="58" t="s">
        <v>24</v>
      </c>
      <c r="C60" s="58" t="s">
        <v>6</v>
      </c>
      <c r="D60" s="59">
        <v>62059</v>
      </c>
      <c r="E60" s="60">
        <v>8276</v>
      </c>
      <c r="F60" s="102">
        <v>57833</v>
      </c>
      <c r="G60" s="60">
        <v>0</v>
      </c>
      <c r="H60" s="102">
        <v>76187</v>
      </c>
      <c r="I60" s="60">
        <v>0</v>
      </c>
      <c r="J60" s="102">
        <v>113666</v>
      </c>
      <c r="K60" s="60">
        <v>515</v>
      </c>
    </row>
    <row r="61" spans="1:11" x14ac:dyDescent="0.25">
      <c r="A61" s="30">
        <v>1120</v>
      </c>
      <c r="B61" s="58" t="s">
        <v>25</v>
      </c>
      <c r="C61" s="58" t="s">
        <v>6</v>
      </c>
      <c r="D61" s="59">
        <v>865</v>
      </c>
      <c r="E61" s="60">
        <v>0</v>
      </c>
      <c r="F61" s="102">
        <v>774</v>
      </c>
      <c r="G61" s="60">
        <v>0</v>
      </c>
      <c r="H61" s="102">
        <v>646</v>
      </c>
      <c r="I61" s="60">
        <v>0</v>
      </c>
      <c r="J61" s="102">
        <v>748</v>
      </c>
      <c r="K61" s="60">
        <v>0</v>
      </c>
    </row>
    <row r="62" spans="1:11" x14ac:dyDescent="0.25">
      <c r="A62" s="30">
        <v>1121</v>
      </c>
      <c r="B62" s="58" t="s">
        <v>26</v>
      </c>
      <c r="C62" s="58" t="s">
        <v>6</v>
      </c>
      <c r="D62" s="59">
        <v>887126</v>
      </c>
      <c r="E62" s="60">
        <v>6985984</v>
      </c>
      <c r="F62" s="102">
        <v>7693632</v>
      </c>
      <c r="G62" s="60">
        <v>514873</v>
      </c>
      <c r="H62" s="102">
        <v>21639823</v>
      </c>
      <c r="I62" s="60">
        <v>693058</v>
      </c>
      <c r="J62" s="102">
        <v>23079851</v>
      </c>
      <c r="K62" s="60">
        <v>755912</v>
      </c>
    </row>
    <row r="63" spans="1:11" x14ac:dyDescent="0.25">
      <c r="A63" s="30"/>
      <c r="B63" s="61"/>
      <c r="C63" s="62"/>
      <c r="D63" s="63"/>
      <c r="E63" s="64"/>
      <c r="F63" s="63"/>
      <c r="G63" s="64"/>
      <c r="H63" s="105"/>
      <c r="I63" s="81"/>
      <c r="J63" s="102"/>
      <c r="K63" s="60"/>
    </row>
    <row r="64" spans="1:11" ht="14.25" x14ac:dyDescent="0.25">
      <c r="A64" s="53" t="s">
        <v>27</v>
      </c>
      <c r="B64" s="54" t="s">
        <v>85</v>
      </c>
      <c r="C64" s="55" t="s">
        <v>6</v>
      </c>
      <c r="D64" s="65">
        <f>SUM(D65:D68)</f>
        <v>144815</v>
      </c>
      <c r="E64" s="57">
        <f>SUM(E65:E68)</f>
        <v>175180</v>
      </c>
      <c r="F64" s="65">
        <f>SUM(F65:F69)</f>
        <v>168237</v>
      </c>
      <c r="G64" s="57">
        <f>SUM(G65:G69)</f>
        <v>134960</v>
      </c>
      <c r="H64" s="103">
        <f>SUM(H65:H68)</f>
        <v>189268</v>
      </c>
      <c r="I64" s="104">
        <f>SUM(I65:I68)</f>
        <v>150040</v>
      </c>
      <c r="J64" s="103">
        <f>SUM(J65:J68)</f>
        <v>147590</v>
      </c>
      <c r="K64" s="104">
        <f>SUM(K65:K68)</f>
        <v>130860</v>
      </c>
    </row>
    <row r="65" spans="1:11" x14ac:dyDescent="0.25">
      <c r="A65" s="30">
        <v>2101</v>
      </c>
      <c r="B65" s="58" t="s">
        <v>29</v>
      </c>
      <c r="C65" s="58" t="s">
        <v>6</v>
      </c>
      <c r="D65" s="59">
        <v>65110</v>
      </c>
      <c r="E65" s="60">
        <v>160</v>
      </c>
      <c r="F65" s="59">
        <v>71380</v>
      </c>
      <c r="G65" s="60">
        <v>0</v>
      </c>
      <c r="H65" s="102">
        <v>82250</v>
      </c>
      <c r="I65" s="60">
        <v>0</v>
      </c>
      <c r="J65" s="102">
        <v>78146</v>
      </c>
      <c r="K65" s="60">
        <v>0</v>
      </c>
    </row>
    <row r="66" spans="1:11" x14ac:dyDescent="0.25">
      <c r="A66" s="30">
        <v>2102</v>
      </c>
      <c r="B66" s="58" t="s">
        <v>30</v>
      </c>
      <c r="C66" s="58" t="s">
        <v>6</v>
      </c>
      <c r="D66" s="59">
        <v>38702</v>
      </c>
      <c r="E66" s="60">
        <v>174120</v>
      </c>
      <c r="F66" s="59">
        <v>54364</v>
      </c>
      <c r="G66" s="60">
        <v>134420</v>
      </c>
      <c r="H66" s="102">
        <v>53805</v>
      </c>
      <c r="I66" s="60">
        <v>148960</v>
      </c>
      <c r="J66" s="102">
        <v>14238</v>
      </c>
      <c r="K66" s="60">
        <v>130320</v>
      </c>
    </row>
    <row r="67" spans="1:11" x14ac:dyDescent="0.25">
      <c r="A67" s="30">
        <v>2103</v>
      </c>
      <c r="B67" s="58" t="s">
        <v>31</v>
      </c>
      <c r="C67" s="58" t="s">
        <v>6</v>
      </c>
      <c r="D67" s="59">
        <v>38886</v>
      </c>
      <c r="E67" s="60">
        <v>900</v>
      </c>
      <c r="F67" s="59">
        <v>39747</v>
      </c>
      <c r="G67" s="60">
        <v>540</v>
      </c>
      <c r="H67" s="102">
        <v>50345</v>
      </c>
      <c r="I67" s="60">
        <v>1080</v>
      </c>
      <c r="J67" s="102">
        <v>55206</v>
      </c>
      <c r="K67" s="60">
        <v>540</v>
      </c>
    </row>
    <row r="68" spans="1:11" x14ac:dyDescent="0.25">
      <c r="A68" s="30">
        <v>2104</v>
      </c>
      <c r="B68" s="58" t="s">
        <v>32</v>
      </c>
      <c r="C68" s="58" t="s">
        <v>6</v>
      </c>
      <c r="D68" s="59">
        <v>2117</v>
      </c>
      <c r="E68" s="60">
        <v>0</v>
      </c>
      <c r="F68" s="59">
        <v>2746</v>
      </c>
      <c r="G68" s="60">
        <v>0</v>
      </c>
      <c r="H68" s="102">
        <v>2868</v>
      </c>
      <c r="I68" s="60">
        <v>0</v>
      </c>
      <c r="J68" s="102">
        <v>0</v>
      </c>
      <c r="K68" s="60">
        <v>0</v>
      </c>
    </row>
    <row r="69" spans="1:11" x14ac:dyDescent="0.25">
      <c r="A69" s="30"/>
      <c r="B69" s="66"/>
      <c r="C69" s="62"/>
      <c r="D69" s="63"/>
      <c r="E69" s="64"/>
      <c r="F69" s="63"/>
      <c r="G69" s="64"/>
      <c r="H69" s="105"/>
      <c r="I69" s="60"/>
      <c r="J69" s="102"/>
      <c r="K69" s="60"/>
    </row>
    <row r="70" spans="1:11" ht="14.25" x14ac:dyDescent="0.25">
      <c r="A70" s="53" t="s">
        <v>33</v>
      </c>
      <c r="B70" s="67" t="s">
        <v>86</v>
      </c>
      <c r="C70" s="55" t="s">
        <v>6</v>
      </c>
      <c r="D70" s="65">
        <f t="shared" ref="D70:K70" si="2">SUM(D72:D73)</f>
        <v>121722</v>
      </c>
      <c r="E70" s="57">
        <f t="shared" si="2"/>
        <v>137555</v>
      </c>
      <c r="F70" s="65">
        <f t="shared" si="2"/>
        <v>119349</v>
      </c>
      <c r="G70" s="57">
        <f t="shared" si="2"/>
        <v>124565</v>
      </c>
      <c r="H70" s="103">
        <f t="shared" si="2"/>
        <v>100650</v>
      </c>
      <c r="I70" s="57">
        <f t="shared" si="2"/>
        <v>210898</v>
      </c>
      <c r="J70" s="103">
        <f t="shared" si="2"/>
        <v>67344</v>
      </c>
      <c r="K70" s="57">
        <f t="shared" si="2"/>
        <v>104149</v>
      </c>
    </row>
    <row r="71" spans="1:11" ht="14.25" x14ac:dyDescent="0.25">
      <c r="A71" s="31"/>
      <c r="B71" s="67"/>
      <c r="C71" s="55" t="s">
        <v>37</v>
      </c>
      <c r="D71" s="68"/>
      <c r="E71" s="69">
        <f>SUM(E74:E75)</f>
        <v>306000</v>
      </c>
      <c r="F71" s="68"/>
      <c r="G71" s="69">
        <f>SUM(G74:G75)</f>
        <v>217000</v>
      </c>
      <c r="H71" s="72" t="s">
        <v>96</v>
      </c>
      <c r="I71" s="71">
        <v>0</v>
      </c>
      <c r="J71" s="72" t="s">
        <v>96</v>
      </c>
      <c r="K71" s="69">
        <f>SUM(K74:K75)</f>
        <v>1761000</v>
      </c>
    </row>
    <row r="72" spans="1:11" x14ac:dyDescent="0.25">
      <c r="A72" s="30">
        <v>3101</v>
      </c>
      <c r="B72" s="58" t="s">
        <v>34</v>
      </c>
      <c r="C72" s="58" t="s">
        <v>6</v>
      </c>
      <c r="D72" s="59">
        <v>120828</v>
      </c>
      <c r="E72" s="60">
        <v>137555</v>
      </c>
      <c r="F72" s="59">
        <v>118282</v>
      </c>
      <c r="G72" s="60">
        <v>124565</v>
      </c>
      <c r="H72" s="102">
        <v>92370</v>
      </c>
      <c r="I72" s="60">
        <v>149828</v>
      </c>
      <c r="J72" s="102">
        <v>50214</v>
      </c>
      <c r="K72" s="60">
        <v>100877</v>
      </c>
    </row>
    <row r="73" spans="1:11" x14ac:dyDescent="0.25">
      <c r="A73" s="30">
        <v>3102</v>
      </c>
      <c r="B73" s="58" t="s">
        <v>35</v>
      </c>
      <c r="C73" s="58" t="s">
        <v>6</v>
      </c>
      <c r="D73" s="59">
        <v>894</v>
      </c>
      <c r="E73" s="60">
        <v>0</v>
      </c>
      <c r="F73" s="59">
        <v>1067</v>
      </c>
      <c r="G73" s="60">
        <v>0</v>
      </c>
      <c r="H73" s="102">
        <v>8280</v>
      </c>
      <c r="I73" s="60">
        <v>61070</v>
      </c>
      <c r="J73" s="102">
        <v>17130</v>
      </c>
      <c r="K73" s="60">
        <v>3272</v>
      </c>
    </row>
    <row r="74" spans="1:11" x14ac:dyDescent="0.25">
      <c r="A74" s="30">
        <v>3201</v>
      </c>
      <c r="B74" s="58" t="s">
        <v>36</v>
      </c>
      <c r="C74" s="58" t="s">
        <v>37</v>
      </c>
      <c r="D74" s="70" t="s">
        <v>96</v>
      </c>
      <c r="E74" s="71">
        <v>306000</v>
      </c>
      <c r="F74" s="70" t="s">
        <v>96</v>
      </c>
      <c r="G74" s="71">
        <v>217000</v>
      </c>
      <c r="H74" s="72" t="s">
        <v>96</v>
      </c>
      <c r="I74" s="71">
        <v>0</v>
      </c>
      <c r="J74" s="72" t="s">
        <v>96</v>
      </c>
      <c r="K74" s="71">
        <v>1761000</v>
      </c>
    </row>
    <row r="75" spans="1:11" x14ac:dyDescent="0.25">
      <c r="A75" s="30">
        <v>3202</v>
      </c>
      <c r="B75" s="58" t="s">
        <v>38</v>
      </c>
      <c r="C75" s="58" t="s">
        <v>37</v>
      </c>
      <c r="D75" s="70" t="s">
        <v>96</v>
      </c>
      <c r="E75" s="71">
        <v>0</v>
      </c>
      <c r="F75" s="70" t="s">
        <v>96</v>
      </c>
      <c r="G75" s="71">
        <v>0</v>
      </c>
      <c r="H75" s="72" t="s">
        <v>96</v>
      </c>
      <c r="I75" s="71">
        <v>0</v>
      </c>
      <c r="J75" s="72" t="s">
        <v>96</v>
      </c>
      <c r="K75" s="71">
        <v>0</v>
      </c>
    </row>
    <row r="76" spans="1:11" x14ac:dyDescent="0.25">
      <c r="A76" s="30"/>
      <c r="B76" s="66"/>
      <c r="C76" s="62"/>
      <c r="D76" s="58"/>
      <c r="E76" s="58"/>
      <c r="F76" s="62"/>
      <c r="G76" s="62"/>
      <c r="H76" s="105"/>
      <c r="I76" s="81"/>
      <c r="J76" s="102"/>
      <c r="K76" s="60"/>
    </row>
    <row r="77" spans="1:11" ht="14.25" x14ac:dyDescent="0.25">
      <c r="A77" s="53" t="s">
        <v>39</v>
      </c>
      <c r="B77" s="67" t="s">
        <v>87</v>
      </c>
      <c r="C77" s="55" t="s">
        <v>6</v>
      </c>
      <c r="D77" s="65">
        <f>SUM(D79:D86)</f>
        <v>41609665</v>
      </c>
      <c r="E77" s="57">
        <f>SUM(E79:E86)</f>
        <v>16520262</v>
      </c>
      <c r="F77" s="65">
        <f>SUM(F79:F86)</f>
        <v>57801226</v>
      </c>
      <c r="G77" s="57">
        <f>SUM(G79:G86)</f>
        <v>16394934</v>
      </c>
      <c r="H77" s="103">
        <f>SUM(H78:H86)</f>
        <v>80995661</v>
      </c>
      <c r="I77" s="57">
        <f>SUM(I79:I86)</f>
        <v>12302200</v>
      </c>
      <c r="J77" s="103">
        <f t="shared" ref="J77:K77" si="3">SUM(J79:J86)</f>
        <v>80759498</v>
      </c>
      <c r="K77" s="57">
        <f t="shared" si="3"/>
        <v>7761171</v>
      </c>
    </row>
    <row r="78" spans="1:11" ht="14.25" x14ac:dyDescent="0.25">
      <c r="A78" s="31"/>
      <c r="B78" s="67"/>
      <c r="C78" s="55" t="s">
        <v>37</v>
      </c>
      <c r="D78" s="68"/>
      <c r="E78" s="69">
        <f>SUM(E87:E89)</f>
        <v>143537000</v>
      </c>
      <c r="F78" s="68"/>
      <c r="G78" s="69">
        <f>SUM(G87:G89)</f>
        <v>150937000</v>
      </c>
      <c r="H78" s="72" t="s">
        <v>96</v>
      </c>
      <c r="I78" s="69">
        <f>SUM(I87:I89)</f>
        <v>150059000</v>
      </c>
      <c r="J78" s="72" t="s">
        <v>96</v>
      </c>
      <c r="K78" s="69">
        <f>SUM(K87:K89)</f>
        <v>117204000</v>
      </c>
    </row>
    <row r="79" spans="1:11" x14ac:dyDescent="0.25">
      <c r="A79" s="30">
        <v>4101</v>
      </c>
      <c r="B79" s="58" t="s">
        <v>41</v>
      </c>
      <c r="C79" s="58" t="s">
        <v>6</v>
      </c>
      <c r="D79" s="59">
        <v>17535760</v>
      </c>
      <c r="E79" s="60">
        <v>0</v>
      </c>
      <c r="F79" s="59">
        <v>10166887</v>
      </c>
      <c r="G79" s="60">
        <v>7900</v>
      </c>
      <c r="H79" s="102">
        <v>31814230</v>
      </c>
      <c r="I79" s="60">
        <v>403960</v>
      </c>
      <c r="J79" s="102">
        <v>29837212</v>
      </c>
      <c r="K79" s="60">
        <v>12340</v>
      </c>
    </row>
    <row r="80" spans="1:11" x14ac:dyDescent="0.25">
      <c r="A80" s="30">
        <v>4102</v>
      </c>
      <c r="B80" s="58" t="s">
        <v>42</v>
      </c>
      <c r="C80" s="58" t="s">
        <v>6</v>
      </c>
      <c r="D80" s="59">
        <v>1053426</v>
      </c>
      <c r="E80" s="60">
        <v>0</v>
      </c>
      <c r="F80" s="59">
        <v>5983879</v>
      </c>
      <c r="G80" s="60">
        <v>0</v>
      </c>
      <c r="H80" s="102">
        <v>6930397</v>
      </c>
      <c r="I80" s="60">
        <v>0</v>
      </c>
      <c r="J80" s="102">
        <v>4858011</v>
      </c>
      <c r="K80" s="60">
        <v>0</v>
      </c>
    </row>
    <row r="81" spans="1:11" x14ac:dyDescent="0.25">
      <c r="A81" s="30">
        <v>4103</v>
      </c>
      <c r="B81" s="58" t="s">
        <v>43</v>
      </c>
      <c r="C81" s="58" t="s">
        <v>6</v>
      </c>
      <c r="D81" s="59">
        <v>1510429</v>
      </c>
      <c r="E81" s="60">
        <v>285446</v>
      </c>
      <c r="F81" s="59">
        <v>965101</v>
      </c>
      <c r="G81" s="60">
        <v>288000</v>
      </c>
      <c r="H81" s="102">
        <v>2912272</v>
      </c>
      <c r="I81" s="60">
        <v>287020</v>
      </c>
      <c r="J81" s="102">
        <v>1273862</v>
      </c>
      <c r="K81" s="60">
        <v>180290</v>
      </c>
    </row>
    <row r="82" spans="1:11" x14ac:dyDescent="0.25">
      <c r="A82" s="30">
        <v>4104</v>
      </c>
      <c r="B82" s="58" t="s">
        <v>44</v>
      </c>
      <c r="C82" s="58" t="s">
        <v>6</v>
      </c>
      <c r="D82" s="59">
        <v>0</v>
      </c>
      <c r="E82" s="60">
        <v>0</v>
      </c>
      <c r="F82" s="59">
        <v>17250</v>
      </c>
      <c r="G82" s="60">
        <v>0</v>
      </c>
      <c r="H82" s="102">
        <v>0</v>
      </c>
      <c r="I82" s="60">
        <v>0</v>
      </c>
      <c r="J82" s="102">
        <v>64200</v>
      </c>
      <c r="K82" s="60">
        <v>0</v>
      </c>
    </row>
    <row r="83" spans="1:11" x14ac:dyDescent="0.25">
      <c r="A83" s="30">
        <v>4105</v>
      </c>
      <c r="B83" s="58" t="s">
        <v>45</v>
      </c>
      <c r="C83" s="58" t="s">
        <v>6</v>
      </c>
      <c r="D83" s="59">
        <v>419631</v>
      </c>
      <c r="E83" s="60">
        <v>790846</v>
      </c>
      <c r="F83" s="59">
        <v>1456395</v>
      </c>
      <c r="G83" s="60">
        <v>1966754</v>
      </c>
      <c r="H83" s="102">
        <v>2420152</v>
      </c>
      <c r="I83" s="60">
        <v>3213030</v>
      </c>
      <c r="J83" s="102">
        <v>2221347</v>
      </c>
      <c r="K83" s="60">
        <v>2669501</v>
      </c>
    </row>
    <row r="84" spans="1:11" x14ac:dyDescent="0.25">
      <c r="A84" s="30">
        <v>4106</v>
      </c>
      <c r="B84" s="58" t="s">
        <v>46</v>
      </c>
      <c r="C84" s="58" t="s">
        <v>6</v>
      </c>
      <c r="D84" s="59">
        <v>444449</v>
      </c>
      <c r="E84" s="60">
        <v>0</v>
      </c>
      <c r="F84" s="59">
        <v>541745</v>
      </c>
      <c r="G84" s="60">
        <v>0</v>
      </c>
      <c r="H84" s="102">
        <v>357172</v>
      </c>
      <c r="I84" s="60">
        <v>0</v>
      </c>
      <c r="J84" s="102">
        <v>329136</v>
      </c>
      <c r="K84" s="60">
        <v>0</v>
      </c>
    </row>
    <row r="85" spans="1:11" x14ac:dyDescent="0.25">
      <c r="A85" s="30">
        <v>4107</v>
      </c>
      <c r="B85" s="58" t="s">
        <v>47</v>
      </c>
      <c r="C85" s="58" t="s">
        <v>6</v>
      </c>
      <c r="D85" s="59">
        <v>424300</v>
      </c>
      <c r="E85" s="60">
        <v>0</v>
      </c>
      <c r="F85" s="59">
        <v>1019370</v>
      </c>
      <c r="G85" s="60">
        <v>0</v>
      </c>
      <c r="H85" s="102">
        <v>1033220</v>
      </c>
      <c r="I85" s="60">
        <v>0</v>
      </c>
      <c r="J85" s="102">
        <v>555800</v>
      </c>
      <c r="K85" s="60">
        <v>0</v>
      </c>
    </row>
    <row r="86" spans="1:11" ht="14.25" x14ac:dyDescent="0.25">
      <c r="A86" s="30">
        <v>4201</v>
      </c>
      <c r="B86" s="58" t="s">
        <v>145</v>
      </c>
      <c r="C86" s="58" t="s">
        <v>97</v>
      </c>
      <c r="D86" s="59">
        <v>20221670</v>
      </c>
      <c r="E86" s="60">
        <v>15443970</v>
      </c>
      <c r="F86" s="59">
        <v>37650599</v>
      </c>
      <c r="G86" s="60">
        <v>14132280</v>
      </c>
      <c r="H86" s="102">
        <v>35528218</v>
      </c>
      <c r="I86" s="60">
        <v>8398190</v>
      </c>
      <c r="J86" s="102">
        <v>41619930</v>
      </c>
      <c r="K86" s="60">
        <v>4899040</v>
      </c>
    </row>
    <row r="87" spans="1:11" ht="14.25" x14ac:dyDescent="0.25">
      <c r="A87" s="30">
        <v>4201</v>
      </c>
      <c r="B87" s="58" t="s">
        <v>145</v>
      </c>
      <c r="C87" s="58" t="s">
        <v>37</v>
      </c>
      <c r="D87" s="72" t="s">
        <v>96</v>
      </c>
      <c r="E87" s="71">
        <v>112579000</v>
      </c>
      <c r="F87" s="72" t="s">
        <v>96</v>
      </c>
      <c r="G87" s="71">
        <v>121030000</v>
      </c>
      <c r="H87" s="72" t="s">
        <v>96</v>
      </c>
      <c r="I87" s="71">
        <v>122458000</v>
      </c>
      <c r="J87" s="72" t="s">
        <v>96</v>
      </c>
      <c r="K87" s="72">
        <v>112318000</v>
      </c>
    </row>
    <row r="88" spans="1:11" x14ac:dyDescent="0.25">
      <c r="A88" s="30">
        <v>4202</v>
      </c>
      <c r="B88" s="58" t="s">
        <v>48</v>
      </c>
      <c r="C88" s="58" t="s">
        <v>37</v>
      </c>
      <c r="D88" s="72" t="s">
        <v>96</v>
      </c>
      <c r="E88" s="71">
        <v>22317000</v>
      </c>
      <c r="F88" s="72" t="s">
        <v>96</v>
      </c>
      <c r="G88" s="71">
        <v>19705000</v>
      </c>
      <c r="H88" s="72" t="s">
        <v>96</v>
      </c>
      <c r="I88" s="71">
        <v>12229000</v>
      </c>
      <c r="J88" s="72" t="s">
        <v>96</v>
      </c>
      <c r="K88" s="72">
        <v>0</v>
      </c>
    </row>
    <row r="89" spans="1:11" x14ac:dyDescent="0.25">
      <c r="A89" s="30">
        <v>4203</v>
      </c>
      <c r="B89" s="58" t="s">
        <v>49</v>
      </c>
      <c r="C89" s="58" t="s">
        <v>37</v>
      </c>
      <c r="D89" s="72" t="s">
        <v>96</v>
      </c>
      <c r="E89" s="71">
        <v>8641000</v>
      </c>
      <c r="F89" s="72" t="s">
        <v>96</v>
      </c>
      <c r="G89" s="71">
        <v>10202000</v>
      </c>
      <c r="H89" s="72" t="s">
        <v>96</v>
      </c>
      <c r="I89" s="71">
        <v>15372000</v>
      </c>
      <c r="J89" s="72" t="s">
        <v>96</v>
      </c>
      <c r="K89" s="72">
        <v>4886000</v>
      </c>
    </row>
    <row r="90" spans="1:11" x14ac:dyDescent="0.25">
      <c r="A90" s="30"/>
      <c r="B90" s="61"/>
      <c r="C90" s="58"/>
      <c r="D90" s="62"/>
      <c r="E90" s="58"/>
      <c r="F90" s="62"/>
      <c r="G90" s="62"/>
      <c r="H90" s="105"/>
      <c r="I90" s="81"/>
      <c r="J90" s="105"/>
      <c r="K90" s="81"/>
    </row>
    <row r="91" spans="1:11" ht="14.25" x14ac:dyDescent="0.25">
      <c r="A91" s="53" t="s">
        <v>50</v>
      </c>
      <c r="B91" s="73" t="s">
        <v>88</v>
      </c>
      <c r="C91" s="74" t="s">
        <v>6</v>
      </c>
      <c r="D91" s="75">
        <f>SUM(D93:D97)</f>
        <v>12399103</v>
      </c>
      <c r="E91" s="57">
        <f>SUM(E93:E97)</f>
        <v>616960</v>
      </c>
      <c r="F91" s="75">
        <f>SUM(F93:F97)</f>
        <v>11995195</v>
      </c>
      <c r="G91" s="57">
        <f>SUM(G93:G97)</f>
        <v>655652</v>
      </c>
      <c r="H91" s="103">
        <f>SUM(H93:H97)</f>
        <v>11617129</v>
      </c>
      <c r="I91" s="57">
        <f>I97</f>
        <v>727460</v>
      </c>
      <c r="J91" s="103">
        <f>SUM(J92:J97)</f>
        <v>10617824</v>
      </c>
      <c r="K91" s="57">
        <f>SUM(K93:K97)</f>
        <v>540754</v>
      </c>
    </row>
    <row r="92" spans="1:11" ht="15.75" customHeight="1" x14ac:dyDescent="0.25">
      <c r="A92" s="31"/>
      <c r="B92" s="76"/>
      <c r="C92" s="55" t="s">
        <v>37</v>
      </c>
      <c r="D92" s="72" t="s">
        <v>96</v>
      </c>
      <c r="E92" s="69">
        <f>SUM(E98:E101)</f>
        <v>3558000</v>
      </c>
      <c r="F92" s="77"/>
      <c r="G92" s="69">
        <f>SUM(G98:G101)</f>
        <v>3635700</v>
      </c>
      <c r="H92" s="72" t="s">
        <v>96</v>
      </c>
      <c r="I92" s="69">
        <f>SUM(I98:I101)</f>
        <v>3565000</v>
      </c>
      <c r="J92" s="72" t="s">
        <v>96</v>
      </c>
      <c r="K92" s="69">
        <f>SUM(K98:K101)</f>
        <v>4671000</v>
      </c>
    </row>
    <row r="93" spans="1:11" x14ac:dyDescent="0.25">
      <c r="A93" s="30">
        <v>5101</v>
      </c>
      <c r="B93" s="58" t="s">
        <v>52</v>
      </c>
      <c r="C93" s="58" t="s">
        <v>6</v>
      </c>
      <c r="D93" s="59">
        <v>11686659</v>
      </c>
      <c r="E93" s="60">
        <v>1925</v>
      </c>
      <c r="F93" s="59">
        <v>11317239</v>
      </c>
      <c r="G93" s="60">
        <v>11547</v>
      </c>
      <c r="H93" s="102">
        <v>10924005</v>
      </c>
      <c r="I93" s="60">
        <v>0</v>
      </c>
      <c r="J93" s="102">
        <v>9946540</v>
      </c>
      <c r="K93" s="60">
        <v>3985</v>
      </c>
    </row>
    <row r="94" spans="1:11" x14ac:dyDescent="0.25">
      <c r="A94" s="30">
        <v>5102</v>
      </c>
      <c r="B94" s="58" t="s">
        <v>53</v>
      </c>
      <c r="C94" s="58" t="s">
        <v>6</v>
      </c>
      <c r="D94" s="59">
        <v>443874</v>
      </c>
      <c r="E94" s="60">
        <v>0</v>
      </c>
      <c r="F94" s="59">
        <v>450536</v>
      </c>
      <c r="G94" s="60">
        <v>0</v>
      </c>
      <c r="H94" s="102">
        <v>501793</v>
      </c>
      <c r="I94" s="60">
        <v>0</v>
      </c>
      <c r="J94" s="102">
        <v>486607</v>
      </c>
      <c r="K94" s="60">
        <v>3083</v>
      </c>
    </row>
    <row r="95" spans="1:11" x14ac:dyDescent="0.25">
      <c r="A95" s="30">
        <v>5103</v>
      </c>
      <c r="B95" s="58" t="s">
        <v>54</v>
      </c>
      <c r="C95" s="58" t="s">
        <v>6</v>
      </c>
      <c r="D95" s="59">
        <v>32138</v>
      </c>
      <c r="E95" s="60">
        <v>0</v>
      </c>
      <c r="F95" s="59">
        <v>14966</v>
      </c>
      <c r="G95" s="60">
        <v>0</v>
      </c>
      <c r="H95" s="102">
        <v>12765</v>
      </c>
      <c r="I95" s="60">
        <v>0</v>
      </c>
      <c r="J95" s="102">
        <v>11742</v>
      </c>
      <c r="K95" s="60">
        <v>27</v>
      </c>
    </row>
    <row r="96" spans="1:11" x14ac:dyDescent="0.25">
      <c r="A96" s="30">
        <v>5104</v>
      </c>
      <c r="B96" s="58" t="s">
        <v>55</v>
      </c>
      <c r="C96" s="58" t="s">
        <v>6</v>
      </c>
      <c r="D96" s="59">
        <v>187663</v>
      </c>
      <c r="E96" s="60">
        <v>0</v>
      </c>
      <c r="F96" s="59">
        <v>164360</v>
      </c>
      <c r="G96" s="60">
        <v>0</v>
      </c>
      <c r="H96" s="102">
        <v>129303</v>
      </c>
      <c r="I96" s="60">
        <v>0</v>
      </c>
      <c r="J96" s="102">
        <v>126138</v>
      </c>
      <c r="K96" s="60">
        <v>1611</v>
      </c>
    </row>
    <row r="97" spans="1:12" x14ac:dyDescent="0.25">
      <c r="A97" s="30">
        <v>5105</v>
      </c>
      <c r="B97" s="58" t="s">
        <v>56</v>
      </c>
      <c r="C97" s="58" t="s">
        <v>6</v>
      </c>
      <c r="D97" s="59">
        <v>48769</v>
      </c>
      <c r="E97" s="60">
        <v>615035</v>
      </c>
      <c r="F97" s="59">
        <v>48094</v>
      </c>
      <c r="G97" s="60">
        <v>644105</v>
      </c>
      <c r="H97" s="102">
        <v>49263</v>
      </c>
      <c r="I97" s="60">
        <v>727460</v>
      </c>
      <c r="J97" s="102">
        <v>46797</v>
      </c>
      <c r="K97" s="60">
        <v>532048</v>
      </c>
    </row>
    <row r="98" spans="1:12" x14ac:dyDescent="0.25">
      <c r="A98" s="30">
        <v>5201</v>
      </c>
      <c r="B98" s="58" t="s">
        <v>57</v>
      </c>
      <c r="C98" s="58" t="s">
        <v>37</v>
      </c>
      <c r="D98" s="72" t="s">
        <v>96</v>
      </c>
      <c r="E98" s="71">
        <v>377000</v>
      </c>
      <c r="F98" s="72" t="s">
        <v>96</v>
      </c>
      <c r="G98" s="71">
        <v>371000</v>
      </c>
      <c r="H98" s="72" t="s">
        <v>96</v>
      </c>
      <c r="I98" s="71">
        <v>416000</v>
      </c>
      <c r="J98" s="72" t="s">
        <v>96</v>
      </c>
      <c r="K98" s="71">
        <v>1557000</v>
      </c>
    </row>
    <row r="99" spans="1:12" x14ac:dyDescent="0.25">
      <c r="A99" s="30">
        <v>5202</v>
      </c>
      <c r="B99" s="58" t="s">
        <v>58</v>
      </c>
      <c r="C99" s="58" t="s">
        <v>37</v>
      </c>
      <c r="D99" s="72" t="s">
        <v>96</v>
      </c>
      <c r="E99" s="71">
        <v>443000</v>
      </c>
      <c r="F99" s="72" t="s">
        <v>96</v>
      </c>
      <c r="G99" s="71">
        <v>463000</v>
      </c>
      <c r="H99" s="72" t="s">
        <v>96</v>
      </c>
      <c r="I99" s="71">
        <v>349000</v>
      </c>
      <c r="J99" s="72" t="s">
        <v>96</v>
      </c>
      <c r="K99" s="71">
        <v>412000</v>
      </c>
    </row>
    <row r="100" spans="1:12" x14ac:dyDescent="0.25">
      <c r="A100" s="30">
        <v>5203</v>
      </c>
      <c r="B100" s="58" t="s">
        <v>59</v>
      </c>
      <c r="C100" s="58" t="s">
        <v>37</v>
      </c>
      <c r="D100" s="72" t="s">
        <v>96</v>
      </c>
      <c r="E100" s="71">
        <v>74000</v>
      </c>
      <c r="F100" s="72" t="s">
        <v>96</v>
      </c>
      <c r="G100" s="71">
        <v>114000</v>
      </c>
      <c r="H100" s="72" t="s">
        <v>96</v>
      </c>
      <c r="I100" s="71">
        <v>114000</v>
      </c>
      <c r="J100" s="72" t="s">
        <v>96</v>
      </c>
      <c r="K100" s="71">
        <v>126000</v>
      </c>
    </row>
    <row r="101" spans="1:12" x14ac:dyDescent="0.25">
      <c r="A101" s="30">
        <v>5204</v>
      </c>
      <c r="B101" s="58" t="s">
        <v>60</v>
      </c>
      <c r="C101" s="58" t="s">
        <v>37</v>
      </c>
      <c r="D101" s="72" t="s">
        <v>96</v>
      </c>
      <c r="E101" s="71">
        <v>2664000</v>
      </c>
      <c r="F101" s="72" t="s">
        <v>96</v>
      </c>
      <c r="G101" s="71">
        <v>2687700</v>
      </c>
      <c r="H101" s="72" t="s">
        <v>96</v>
      </c>
      <c r="I101" s="71">
        <v>2686000</v>
      </c>
      <c r="J101" s="72" t="s">
        <v>96</v>
      </c>
      <c r="K101" s="71">
        <v>2576000</v>
      </c>
    </row>
    <row r="102" spans="1:12" x14ac:dyDescent="0.25">
      <c r="A102" s="30"/>
      <c r="B102" s="61"/>
      <c r="C102" s="58"/>
      <c r="D102" s="58"/>
      <c r="E102" s="58"/>
      <c r="F102" s="58"/>
      <c r="G102" s="58"/>
      <c r="H102" s="105"/>
      <c r="I102" s="81"/>
      <c r="J102" s="105"/>
      <c r="K102" s="81"/>
    </row>
    <row r="103" spans="1:12" ht="14.25" x14ac:dyDescent="0.25">
      <c r="A103" s="53" t="s">
        <v>61</v>
      </c>
      <c r="B103" s="54" t="s">
        <v>89</v>
      </c>
      <c r="C103" s="74" t="s">
        <v>6</v>
      </c>
      <c r="D103" s="65">
        <f>SUM(D105)</f>
        <v>14799191</v>
      </c>
      <c r="E103" s="57">
        <f>SUM(E105)</f>
        <v>0</v>
      </c>
      <c r="F103" s="65">
        <f>SUM(F105)</f>
        <v>12061640</v>
      </c>
      <c r="G103" s="57">
        <f>SUM(G105)</f>
        <v>823120</v>
      </c>
      <c r="H103" s="103">
        <f>H105</f>
        <v>47723919</v>
      </c>
      <c r="I103" s="57">
        <f>I105</f>
        <v>548500</v>
      </c>
      <c r="J103" s="103">
        <f t="shared" ref="J103:K103" si="4">J105</f>
        <v>12503716</v>
      </c>
      <c r="K103" s="57">
        <f t="shared" si="4"/>
        <v>481740</v>
      </c>
    </row>
    <row r="104" spans="1:12" ht="14.25" x14ac:dyDescent="0.25">
      <c r="A104" s="31"/>
      <c r="B104" s="67"/>
      <c r="C104" s="55" t="s">
        <v>37</v>
      </c>
      <c r="D104" s="72" t="s">
        <v>96</v>
      </c>
      <c r="E104" s="69">
        <f>SUM(E106:E107)</f>
        <v>63234000</v>
      </c>
      <c r="F104" s="72" t="s">
        <v>96</v>
      </c>
      <c r="G104" s="69">
        <f>SUM(G106:G107)</f>
        <v>56344000</v>
      </c>
      <c r="H104" s="72" t="s">
        <v>96</v>
      </c>
      <c r="I104" s="69">
        <f>SUM(I106:I107)</f>
        <v>26373000</v>
      </c>
      <c r="J104" s="72" t="s">
        <v>96</v>
      </c>
      <c r="K104" s="69">
        <f>SUM(K106:K107)</f>
        <v>16414000</v>
      </c>
    </row>
    <row r="105" spans="1:12" x14ac:dyDescent="0.25">
      <c r="A105" s="30">
        <v>6101</v>
      </c>
      <c r="B105" s="58" t="s">
        <v>63</v>
      </c>
      <c r="C105" s="58" t="s">
        <v>6</v>
      </c>
      <c r="D105" s="59">
        <v>14799191</v>
      </c>
      <c r="E105" s="60">
        <v>0</v>
      </c>
      <c r="F105" s="59">
        <v>12061640</v>
      </c>
      <c r="G105" s="60">
        <v>823120</v>
      </c>
      <c r="H105" s="102">
        <v>47723919</v>
      </c>
      <c r="I105" s="60">
        <v>548500</v>
      </c>
      <c r="J105" s="102">
        <v>12503716</v>
      </c>
      <c r="K105" s="60">
        <v>481740</v>
      </c>
      <c r="L105" s="28">
        <f>100/H105*J105</f>
        <v>26.200103139056957</v>
      </c>
    </row>
    <row r="106" spans="1:12" x14ac:dyDescent="0.25">
      <c r="A106" s="30">
        <v>6201</v>
      </c>
      <c r="B106" s="58" t="s">
        <v>64</v>
      </c>
      <c r="C106" s="58" t="s">
        <v>37</v>
      </c>
      <c r="D106" s="72" t="s">
        <v>96</v>
      </c>
      <c r="E106" s="71">
        <v>10560000</v>
      </c>
      <c r="F106" s="72" t="s">
        <v>96</v>
      </c>
      <c r="G106" s="71">
        <v>11208000</v>
      </c>
      <c r="H106" s="72" t="s">
        <v>96</v>
      </c>
      <c r="I106" s="71">
        <v>11208000</v>
      </c>
      <c r="J106" s="72" t="s">
        <v>96</v>
      </c>
      <c r="K106" s="71">
        <v>862000</v>
      </c>
    </row>
    <row r="107" spans="1:12" x14ac:dyDescent="0.25">
      <c r="A107" s="30">
        <v>6202</v>
      </c>
      <c r="B107" s="58" t="s">
        <v>65</v>
      </c>
      <c r="C107" s="58" t="s">
        <v>37</v>
      </c>
      <c r="D107" s="72" t="s">
        <v>96</v>
      </c>
      <c r="E107" s="71">
        <v>52674000</v>
      </c>
      <c r="F107" s="72" t="s">
        <v>96</v>
      </c>
      <c r="G107" s="71">
        <v>45136000</v>
      </c>
      <c r="H107" s="72" t="s">
        <v>96</v>
      </c>
      <c r="I107" s="71">
        <v>15165000</v>
      </c>
      <c r="J107" s="72" t="s">
        <v>96</v>
      </c>
      <c r="K107" s="71">
        <v>15552000</v>
      </c>
    </row>
    <row r="108" spans="1:12" x14ac:dyDescent="0.25">
      <c r="A108" s="30"/>
      <c r="B108" s="61"/>
      <c r="C108" s="66"/>
      <c r="D108" s="58"/>
      <c r="E108" s="58"/>
      <c r="F108" s="62"/>
      <c r="G108" s="62"/>
      <c r="H108" s="105"/>
      <c r="I108" s="81"/>
      <c r="J108" s="105"/>
      <c r="K108" s="60"/>
    </row>
    <row r="109" spans="1:12" ht="14.25" x14ac:dyDescent="0.25">
      <c r="A109" s="53" t="s">
        <v>66</v>
      </c>
      <c r="B109" s="54" t="s">
        <v>90</v>
      </c>
      <c r="C109" s="74" t="s">
        <v>6</v>
      </c>
      <c r="D109" s="65">
        <f t="shared" ref="D109:K109" si="5">SUM(D111:D118)</f>
        <v>48904504</v>
      </c>
      <c r="E109" s="57">
        <f t="shared" si="5"/>
        <v>21156500</v>
      </c>
      <c r="F109" s="65">
        <f t="shared" si="5"/>
        <v>62620188</v>
      </c>
      <c r="G109" s="57">
        <f t="shared" si="5"/>
        <v>29897937</v>
      </c>
      <c r="H109" s="103">
        <f t="shared" si="5"/>
        <v>62185413</v>
      </c>
      <c r="I109" s="57">
        <f t="shared" si="5"/>
        <v>32383876</v>
      </c>
      <c r="J109" s="103">
        <f>SUM(J111:J118)</f>
        <v>57252099</v>
      </c>
      <c r="K109" s="57">
        <f t="shared" si="5"/>
        <v>32960523</v>
      </c>
    </row>
    <row r="110" spans="1:12" ht="14.25" x14ac:dyDescent="0.25">
      <c r="A110" s="31"/>
      <c r="B110" s="67"/>
      <c r="C110" s="55" t="s">
        <v>37</v>
      </c>
      <c r="D110" s="68"/>
      <c r="E110" s="69">
        <f>SUM(E119)</f>
        <v>0</v>
      </c>
      <c r="F110" s="90"/>
      <c r="G110" s="91">
        <f>SUM(G119)</f>
        <v>0</v>
      </c>
      <c r="H110" s="72" t="s">
        <v>96</v>
      </c>
      <c r="I110" s="71">
        <v>0</v>
      </c>
      <c r="J110" s="85"/>
      <c r="K110" s="34"/>
    </row>
    <row r="111" spans="1:12" x14ac:dyDescent="0.25">
      <c r="A111" s="30">
        <v>7101</v>
      </c>
      <c r="B111" s="58" t="s">
        <v>67</v>
      </c>
      <c r="C111" s="58" t="s">
        <v>6</v>
      </c>
      <c r="D111" s="59">
        <v>4738859</v>
      </c>
      <c r="E111" s="60">
        <v>3471860</v>
      </c>
      <c r="F111" s="59">
        <v>3597640</v>
      </c>
      <c r="G111" s="60">
        <v>3138320</v>
      </c>
      <c r="H111" s="102">
        <v>3963152</v>
      </c>
      <c r="I111" s="60">
        <v>3333320</v>
      </c>
      <c r="J111" s="102">
        <v>3639385</v>
      </c>
      <c r="K111" s="60">
        <v>3882310</v>
      </c>
    </row>
    <row r="112" spans="1:12" x14ac:dyDescent="0.25">
      <c r="A112" s="30">
        <v>7102</v>
      </c>
      <c r="B112" s="58" t="s">
        <v>68</v>
      </c>
      <c r="C112" s="58" t="s">
        <v>6</v>
      </c>
      <c r="D112" s="59">
        <v>13566575</v>
      </c>
      <c r="E112" s="60">
        <v>0</v>
      </c>
      <c r="F112" s="59">
        <v>11056142</v>
      </c>
      <c r="G112" s="60">
        <v>0</v>
      </c>
      <c r="H112" s="102">
        <v>11069411</v>
      </c>
      <c r="I112" s="60">
        <v>0</v>
      </c>
      <c r="J112" s="102">
        <v>10740106</v>
      </c>
      <c r="K112" s="60">
        <v>0</v>
      </c>
    </row>
    <row r="113" spans="1:11" x14ac:dyDescent="0.25">
      <c r="A113" s="30">
        <v>7103</v>
      </c>
      <c r="B113" s="58" t="s">
        <v>69</v>
      </c>
      <c r="C113" s="58" t="s">
        <v>6</v>
      </c>
      <c r="D113" s="59">
        <v>6239376</v>
      </c>
      <c r="E113" s="60">
        <v>125460</v>
      </c>
      <c r="F113" s="59">
        <v>23871506</v>
      </c>
      <c r="G113" s="60">
        <v>1774460</v>
      </c>
      <c r="H113" s="102">
        <v>19202667</v>
      </c>
      <c r="I113" s="60">
        <v>2169100</v>
      </c>
      <c r="J113" s="102">
        <v>9647559</v>
      </c>
      <c r="K113" s="60">
        <v>784640</v>
      </c>
    </row>
    <row r="114" spans="1:11" x14ac:dyDescent="0.25">
      <c r="A114" s="30">
        <v>7104</v>
      </c>
      <c r="B114" s="58" t="s">
        <v>70</v>
      </c>
      <c r="C114" s="58" t="s">
        <v>6</v>
      </c>
      <c r="D114" s="59">
        <v>736131</v>
      </c>
      <c r="E114" s="60">
        <v>344980</v>
      </c>
      <c r="F114" s="59">
        <v>576233</v>
      </c>
      <c r="G114" s="60">
        <v>353132</v>
      </c>
      <c r="H114" s="102">
        <v>752100</v>
      </c>
      <c r="I114" s="60">
        <v>457356</v>
      </c>
      <c r="J114" s="102">
        <v>686702</v>
      </c>
      <c r="K114" s="60">
        <v>401939</v>
      </c>
    </row>
    <row r="115" spans="1:11" x14ac:dyDescent="0.25">
      <c r="A115" s="30">
        <v>7105</v>
      </c>
      <c r="B115" s="58" t="s">
        <v>71</v>
      </c>
      <c r="C115" s="58" t="s">
        <v>6</v>
      </c>
      <c r="D115" s="59">
        <v>10496165</v>
      </c>
      <c r="E115" s="60">
        <v>12483019</v>
      </c>
      <c r="F115" s="59">
        <v>12426382</v>
      </c>
      <c r="G115" s="60">
        <v>16190412</v>
      </c>
      <c r="H115" s="102">
        <v>13505350</v>
      </c>
      <c r="I115" s="60">
        <v>16139889</v>
      </c>
      <c r="J115" s="102">
        <v>12477059</v>
      </c>
      <c r="K115" s="60">
        <v>14789555</v>
      </c>
    </row>
    <row r="116" spans="1:11" x14ac:dyDescent="0.25">
      <c r="A116" s="30">
        <v>7106</v>
      </c>
      <c r="B116" s="58" t="s">
        <v>72</v>
      </c>
      <c r="C116" s="58" t="s">
        <v>6</v>
      </c>
      <c r="D116" s="59">
        <v>9512547</v>
      </c>
      <c r="E116" s="60">
        <v>2585889</v>
      </c>
      <c r="F116" s="59">
        <v>7078987</v>
      </c>
      <c r="G116" s="60">
        <v>6641631</v>
      </c>
      <c r="H116" s="102">
        <v>9293849</v>
      </c>
      <c r="I116" s="60">
        <v>7044521</v>
      </c>
      <c r="J116" s="102">
        <v>14836317</v>
      </c>
      <c r="K116" s="60">
        <v>9481803</v>
      </c>
    </row>
    <row r="117" spans="1:11" x14ac:dyDescent="0.25">
      <c r="A117" s="30">
        <v>7107</v>
      </c>
      <c r="B117" s="58" t="s">
        <v>73</v>
      </c>
      <c r="C117" s="58" t="s">
        <v>6</v>
      </c>
      <c r="D117" s="59">
        <v>3241081</v>
      </c>
      <c r="E117" s="60">
        <v>2091832</v>
      </c>
      <c r="F117" s="59">
        <v>2612242</v>
      </c>
      <c r="G117" s="60">
        <v>1799982</v>
      </c>
      <c r="H117" s="102">
        <v>3537053</v>
      </c>
      <c r="I117" s="60">
        <v>3015290</v>
      </c>
      <c r="J117" s="102">
        <v>3156844</v>
      </c>
      <c r="K117" s="60">
        <v>3597956</v>
      </c>
    </row>
    <row r="118" spans="1:11" x14ac:dyDescent="0.25">
      <c r="A118" s="30">
        <v>7108</v>
      </c>
      <c r="B118" s="58" t="s">
        <v>74</v>
      </c>
      <c r="C118" s="58" t="s">
        <v>6</v>
      </c>
      <c r="D118" s="59">
        <v>373770</v>
      </c>
      <c r="E118" s="60">
        <v>53460</v>
      </c>
      <c r="F118" s="59">
        <v>1401056</v>
      </c>
      <c r="G118" s="60">
        <v>0</v>
      </c>
      <c r="H118" s="102">
        <v>861831</v>
      </c>
      <c r="I118" s="60">
        <v>224400</v>
      </c>
      <c r="J118" s="102">
        <v>2068127</v>
      </c>
      <c r="K118" s="60">
        <v>22320</v>
      </c>
    </row>
    <row r="119" spans="1:11" x14ac:dyDescent="0.25">
      <c r="A119" s="30">
        <v>7201</v>
      </c>
      <c r="B119" s="58" t="s">
        <v>75</v>
      </c>
      <c r="C119" s="58" t="s">
        <v>37</v>
      </c>
      <c r="D119" s="72" t="s">
        <v>96</v>
      </c>
      <c r="E119" s="71">
        <v>0</v>
      </c>
      <c r="F119" s="72" t="s">
        <v>96</v>
      </c>
      <c r="G119" s="71">
        <v>0</v>
      </c>
      <c r="H119" s="72" t="s">
        <v>96</v>
      </c>
      <c r="I119" s="71">
        <v>0</v>
      </c>
      <c r="J119" s="72" t="s">
        <v>96</v>
      </c>
      <c r="K119" s="71">
        <v>0</v>
      </c>
    </row>
    <row r="120" spans="1:11" x14ac:dyDescent="0.25">
      <c r="A120" s="30"/>
      <c r="B120" s="61"/>
      <c r="C120" s="58"/>
      <c r="D120" s="105"/>
      <c r="E120" s="81"/>
      <c r="F120" s="105"/>
      <c r="G120" s="81"/>
      <c r="H120" s="105"/>
      <c r="I120" s="81"/>
      <c r="J120" s="105"/>
      <c r="K120" s="81"/>
    </row>
    <row r="121" spans="1:11" ht="14.25" x14ac:dyDescent="0.25">
      <c r="A121" s="78" t="s">
        <v>76</v>
      </c>
      <c r="B121" s="54" t="s">
        <v>91</v>
      </c>
      <c r="C121" s="74" t="s">
        <v>6</v>
      </c>
      <c r="D121" s="65">
        <f>SUM(D122)</f>
        <v>229671</v>
      </c>
      <c r="E121" s="57">
        <f>SUM(E122)</f>
        <v>257605</v>
      </c>
      <c r="F121" s="65">
        <f>SUM(F122)</f>
        <v>315653</v>
      </c>
      <c r="G121" s="57">
        <f>SUM(G122)</f>
        <v>263675</v>
      </c>
      <c r="H121" s="103">
        <f>H122</f>
        <v>446102</v>
      </c>
      <c r="I121" s="57">
        <f>I122</f>
        <v>32251</v>
      </c>
      <c r="J121" s="103">
        <f t="shared" ref="J121:K121" si="6">J122</f>
        <v>480187</v>
      </c>
      <c r="K121" s="57">
        <f t="shared" si="6"/>
        <v>986257</v>
      </c>
    </row>
    <row r="122" spans="1:11" x14ac:dyDescent="0.25">
      <c r="A122" s="79">
        <v>8101</v>
      </c>
      <c r="B122" s="62" t="s">
        <v>78</v>
      </c>
      <c r="C122" s="62" t="s">
        <v>6</v>
      </c>
      <c r="D122" s="80">
        <v>229671</v>
      </c>
      <c r="E122" s="81">
        <v>257605</v>
      </c>
      <c r="F122" s="80">
        <v>315653</v>
      </c>
      <c r="G122" s="81">
        <v>263675</v>
      </c>
      <c r="H122" s="105">
        <v>446102</v>
      </c>
      <c r="I122" s="81">
        <v>32251</v>
      </c>
      <c r="J122" s="105">
        <v>480187</v>
      </c>
      <c r="K122" s="81">
        <v>986257</v>
      </c>
    </row>
    <row r="123" spans="1:11" x14ac:dyDescent="0.25">
      <c r="A123" s="30"/>
      <c r="B123" s="30"/>
      <c r="C123" s="34"/>
      <c r="D123" s="34"/>
      <c r="E123" s="34"/>
      <c r="F123" s="34"/>
      <c r="G123" s="34"/>
      <c r="H123" s="34"/>
      <c r="I123" s="34"/>
      <c r="J123" s="85"/>
      <c r="K123" s="34"/>
    </row>
    <row r="124" spans="1:11" x14ac:dyDescent="0.25">
      <c r="A124" s="34"/>
      <c r="B124" s="34"/>
      <c r="C124" s="34"/>
      <c r="D124" s="34"/>
      <c r="E124" s="34"/>
      <c r="F124" s="34"/>
      <c r="G124" s="34"/>
      <c r="H124" s="34"/>
      <c r="I124" s="34"/>
      <c r="J124" s="85"/>
      <c r="K124" s="34"/>
    </row>
    <row r="125" spans="1:11" x14ac:dyDescent="0.25">
      <c r="A125" s="28"/>
      <c r="B125" s="28"/>
    </row>
    <row r="126" spans="1:11" x14ac:dyDescent="0.25">
      <c r="A126" s="28"/>
      <c r="B126" s="28"/>
    </row>
    <row r="127" spans="1:11" x14ac:dyDescent="0.25">
      <c r="A127" s="28"/>
      <c r="B127" s="28"/>
    </row>
    <row r="128" spans="1:11" x14ac:dyDescent="0.25">
      <c r="A128" s="28"/>
      <c r="B128" s="28"/>
      <c r="C128" s="29"/>
      <c r="D128" s="29"/>
    </row>
    <row r="129" spans="1:5" x14ac:dyDescent="0.25">
      <c r="A129" s="28"/>
      <c r="B129" s="28"/>
    </row>
    <row r="130" spans="1:5" x14ac:dyDescent="0.25">
      <c r="A130" s="28"/>
      <c r="B130" s="28"/>
    </row>
    <row r="131" spans="1:5" x14ac:dyDescent="0.25">
      <c r="A131" s="28"/>
      <c r="B131" s="28"/>
    </row>
    <row r="132" spans="1:5" x14ac:dyDescent="0.25">
      <c r="A132" s="28"/>
      <c r="B132" s="28"/>
    </row>
    <row r="133" spans="1:5" x14ac:dyDescent="0.25">
      <c r="A133" s="28"/>
      <c r="B133" s="28"/>
    </row>
    <row r="134" spans="1:5" x14ac:dyDescent="0.25">
      <c r="A134" s="28"/>
      <c r="B134" s="28"/>
    </row>
    <row r="135" spans="1:5" x14ac:dyDescent="0.25">
      <c r="A135" s="28"/>
      <c r="B135" s="28"/>
    </row>
    <row r="136" spans="1:5" x14ac:dyDescent="0.25">
      <c r="A136" s="28"/>
      <c r="B136" s="28"/>
    </row>
    <row r="137" spans="1:5" x14ac:dyDescent="0.25">
      <c r="A137" s="28"/>
      <c r="B137" s="28"/>
    </row>
    <row r="138" spans="1:5" x14ac:dyDescent="0.25">
      <c r="A138" s="29"/>
      <c r="B138" s="29"/>
      <c r="C138" s="29"/>
      <c r="D138" s="29"/>
      <c r="E138" s="29"/>
    </row>
    <row r="139" spans="1:5" x14ac:dyDescent="0.25">
      <c r="A139" s="28"/>
      <c r="B139" s="28"/>
      <c r="C139" s="29"/>
      <c r="D139" s="29"/>
      <c r="E139" s="29"/>
    </row>
    <row r="140" spans="1:5" x14ac:dyDescent="0.25">
      <c r="A140" s="28"/>
      <c r="B140" s="28"/>
      <c r="C140" s="29"/>
      <c r="D140" s="29"/>
      <c r="E140" s="29"/>
    </row>
    <row r="141" spans="1:5" x14ac:dyDescent="0.25">
      <c r="A141" s="28"/>
      <c r="B141" s="28"/>
      <c r="C141" s="29"/>
      <c r="D141" s="29"/>
      <c r="E141" s="29"/>
    </row>
    <row r="142" spans="1:5" x14ac:dyDescent="0.25">
      <c r="A142" s="28"/>
      <c r="B142" s="28"/>
      <c r="C142" s="29"/>
      <c r="D142" s="29"/>
      <c r="E142" s="29"/>
    </row>
    <row r="143" spans="1:5" x14ac:dyDescent="0.25">
      <c r="A143" s="28"/>
      <c r="B143" s="28"/>
      <c r="C143" s="29"/>
      <c r="D143" s="29"/>
      <c r="E143" s="29"/>
    </row>
    <row r="144" spans="1:5" x14ac:dyDescent="0.25">
      <c r="A144" s="28"/>
      <c r="B144" s="28"/>
      <c r="C144" s="29"/>
      <c r="D144" s="29"/>
      <c r="E144" s="29"/>
    </row>
  </sheetData>
  <mergeCells count="7">
    <mergeCell ref="J38:K38"/>
    <mergeCell ref="H38:I38"/>
    <mergeCell ref="A1:B1"/>
    <mergeCell ref="A12:B12"/>
    <mergeCell ref="A23:B23"/>
    <mergeCell ref="D38:E38"/>
    <mergeCell ref="F38:G3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
  <sheetViews>
    <sheetView topLeftCell="B1" workbookViewId="0">
      <selection activeCell="AC1" sqref="AC1:AC3"/>
    </sheetView>
  </sheetViews>
  <sheetFormatPr baseColWidth="10" defaultRowHeight="12.75" x14ac:dyDescent="0.2"/>
  <cols>
    <col min="1" max="1" width="31.125" style="26" bestFit="1" customWidth="1"/>
    <col min="2" max="29" width="6.75" style="26" customWidth="1"/>
    <col min="30" max="16384" width="11" style="26"/>
  </cols>
  <sheetData>
    <row r="1" spans="1:30" ht="14.25" x14ac:dyDescent="0.25">
      <c r="A1" s="3" t="s">
        <v>141</v>
      </c>
      <c r="B1" s="3">
        <v>1995</v>
      </c>
      <c r="C1" s="3">
        <v>1996</v>
      </c>
      <c r="D1" s="3">
        <v>1997</v>
      </c>
      <c r="E1" s="3">
        <v>1998</v>
      </c>
      <c r="F1" s="3">
        <v>1999</v>
      </c>
      <c r="G1" s="3">
        <v>2000</v>
      </c>
      <c r="H1" s="3">
        <v>2001</v>
      </c>
      <c r="I1" s="3">
        <v>2002</v>
      </c>
      <c r="J1" s="3">
        <v>2003</v>
      </c>
      <c r="K1" s="3">
        <v>2004</v>
      </c>
      <c r="L1" s="3">
        <v>2005</v>
      </c>
      <c r="M1" s="3">
        <v>2006</v>
      </c>
      <c r="N1" s="3">
        <v>2007</v>
      </c>
      <c r="O1" s="3">
        <v>2008</v>
      </c>
      <c r="P1" s="4">
        <v>2009</v>
      </c>
      <c r="Q1" s="4">
        <v>2010</v>
      </c>
      <c r="R1" s="4">
        <v>2011</v>
      </c>
      <c r="S1" s="4">
        <v>2012</v>
      </c>
      <c r="T1" s="4">
        <v>2013</v>
      </c>
      <c r="U1" s="4">
        <v>2014</v>
      </c>
      <c r="V1" s="4">
        <v>2015</v>
      </c>
      <c r="W1" s="3">
        <v>2016</v>
      </c>
      <c r="X1" s="4">
        <v>2017</v>
      </c>
      <c r="Y1" s="4">
        <v>2018</v>
      </c>
      <c r="Z1" s="4">
        <v>2019</v>
      </c>
      <c r="AA1" s="4">
        <v>2020</v>
      </c>
      <c r="AB1" s="4">
        <v>2021</v>
      </c>
      <c r="AC1" s="86">
        <v>2022</v>
      </c>
      <c r="AD1" s="3" t="s">
        <v>141</v>
      </c>
    </row>
    <row r="2" spans="1:30" x14ac:dyDescent="0.2">
      <c r="A2" s="26" t="s">
        <v>98</v>
      </c>
      <c r="B2" s="5">
        <v>54168.800000000003</v>
      </c>
      <c r="C2" s="5">
        <v>48314</v>
      </c>
      <c r="D2" s="5">
        <v>72990.100000000006</v>
      </c>
      <c r="E2" s="5">
        <v>63345.7</v>
      </c>
      <c r="F2" s="5">
        <v>50300.3</v>
      </c>
      <c r="G2" s="5">
        <v>50396.9</v>
      </c>
      <c r="H2" s="5">
        <v>44266.5</v>
      </c>
      <c r="I2" s="5">
        <v>54530.7</v>
      </c>
      <c r="J2" s="5">
        <v>79027.399999999994</v>
      </c>
      <c r="K2" s="5">
        <v>85293.86</v>
      </c>
      <c r="L2" s="6">
        <v>87915.1</v>
      </c>
      <c r="M2" s="6">
        <v>89688.035999999993</v>
      </c>
      <c r="N2" s="6">
        <v>90678</v>
      </c>
      <c r="O2" s="6">
        <v>119020</v>
      </c>
      <c r="P2" s="2">
        <v>89166</v>
      </c>
      <c r="Q2" s="2">
        <v>121912</v>
      </c>
      <c r="R2" s="2">
        <v>125232</v>
      </c>
      <c r="S2" s="2">
        <v>119090.231</v>
      </c>
      <c r="T2" s="2">
        <v>127130.054</v>
      </c>
      <c r="U2" s="2">
        <v>115801</v>
      </c>
      <c r="V2" s="2">
        <v>117366</v>
      </c>
      <c r="W2" s="1">
        <v>89655.167000000001</v>
      </c>
      <c r="X2" s="2">
        <f>[1]angenommen_produziert!T10</f>
        <v>86758.353000000003</v>
      </c>
      <c r="Y2" s="2">
        <f>[1]angenommen_produziert!V10</f>
        <v>97133.60500000001</v>
      </c>
      <c r="Z2" s="2">
        <v>115991.83499999999</v>
      </c>
      <c r="AA2" s="2">
        <v>104581.40400000001</v>
      </c>
      <c r="AB2" s="1">
        <v>107166.94500000002</v>
      </c>
      <c r="AC2" s="101">
        <v>107223.198</v>
      </c>
      <c r="AD2" s="26" t="s">
        <v>98</v>
      </c>
    </row>
    <row r="3" spans="1:30" x14ac:dyDescent="0.2">
      <c r="A3" s="26" t="s">
        <v>146</v>
      </c>
      <c r="B3" s="5">
        <v>39523.487000000001</v>
      </c>
      <c r="C3" s="5">
        <v>38298.5</v>
      </c>
      <c r="D3" s="5">
        <v>44237.3</v>
      </c>
      <c r="E3" s="5">
        <v>52651.46100000001</v>
      </c>
      <c r="F3" s="5">
        <v>56128.708999999995</v>
      </c>
      <c r="G3" s="5">
        <v>61722.7</v>
      </c>
      <c r="H3" s="5">
        <v>58361.8</v>
      </c>
      <c r="I3" s="5">
        <v>71024.7</v>
      </c>
      <c r="J3" s="5">
        <v>75824.399999999994</v>
      </c>
      <c r="K3" s="5">
        <v>73194.899999999994</v>
      </c>
      <c r="L3" s="6">
        <v>81951</v>
      </c>
      <c r="M3" s="6">
        <v>74874.899999999994</v>
      </c>
      <c r="N3" s="6">
        <v>116378</v>
      </c>
      <c r="O3" s="6">
        <v>136416</v>
      </c>
      <c r="P3" s="2">
        <v>115451</v>
      </c>
      <c r="Q3" s="2">
        <v>130394</v>
      </c>
      <c r="R3" s="2">
        <v>150229</v>
      </c>
      <c r="S3" s="2">
        <v>127990.22900000001</v>
      </c>
      <c r="T3" s="2">
        <v>163743.81199999998</v>
      </c>
      <c r="U3" s="2">
        <v>168661</v>
      </c>
      <c r="V3" s="2">
        <v>154223</v>
      </c>
      <c r="W3" s="1">
        <v>164282</v>
      </c>
      <c r="X3" s="2">
        <f>[1]angenommen_produziert!T21</f>
        <v>326150.71100000007</v>
      </c>
      <c r="Y3" s="2">
        <f>[1]angenommen_produziert!V21</f>
        <v>257510.21600000001</v>
      </c>
      <c r="Z3" s="2">
        <v>199212</v>
      </c>
      <c r="AA3" s="2">
        <v>223530.06899999999</v>
      </c>
      <c r="AB3" s="1">
        <v>284266.82500000001</v>
      </c>
      <c r="AC3" s="101">
        <v>241991.98399999997</v>
      </c>
      <c r="AD3" s="26" t="s">
        <v>146</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workbookViewId="0">
      <selection activeCell="B2" sqref="B2"/>
    </sheetView>
  </sheetViews>
  <sheetFormatPr baseColWidth="10" defaultRowHeight="15" x14ac:dyDescent="0.25"/>
  <cols>
    <col min="1" max="1" width="39.75" style="7" bestFit="1" customWidth="1"/>
    <col min="2" max="2" width="106.25" style="7" customWidth="1"/>
    <col min="3" max="16384" width="11" style="7"/>
  </cols>
  <sheetData>
    <row r="1" spans="1:2" x14ac:dyDescent="0.25">
      <c r="A1" s="9" t="s">
        <v>140</v>
      </c>
      <c r="B1" s="8" t="s">
        <v>139</v>
      </c>
    </row>
    <row r="2" spans="1:2" ht="15.75" customHeight="1" x14ac:dyDescent="0.25">
      <c r="A2" s="9" t="s">
        <v>138</v>
      </c>
      <c r="B2" s="9" t="s">
        <v>137</v>
      </c>
    </row>
    <row r="3" spans="1:2" ht="28.5" customHeight="1" x14ac:dyDescent="0.25">
      <c r="A3" s="9" t="s">
        <v>136</v>
      </c>
      <c r="B3" s="8" t="s">
        <v>135</v>
      </c>
    </row>
    <row r="4" spans="1:2" x14ac:dyDescent="0.25">
      <c r="A4" s="13" t="s">
        <v>134</v>
      </c>
      <c r="B4" s="17" t="s">
        <v>133</v>
      </c>
    </row>
    <row r="5" spans="1:2" x14ac:dyDescent="0.25">
      <c r="A5" s="9" t="s">
        <v>132</v>
      </c>
      <c r="B5" s="8" t="s">
        <v>131</v>
      </c>
    </row>
    <row r="6" spans="1:2" x14ac:dyDescent="0.25">
      <c r="A6" s="9" t="s">
        <v>130</v>
      </c>
      <c r="B6" s="25" t="s">
        <v>129</v>
      </c>
    </row>
    <row r="7" spans="1:2" x14ac:dyDescent="0.25">
      <c r="A7" s="9" t="s">
        <v>128</v>
      </c>
      <c r="B7" s="24" t="s">
        <v>127</v>
      </c>
    </row>
    <row r="8" spans="1:2" x14ac:dyDescent="0.25">
      <c r="A8" s="9" t="s">
        <v>126</v>
      </c>
      <c r="B8" s="23" t="s">
        <v>125</v>
      </c>
    </row>
    <row r="9" spans="1:2" x14ac:dyDescent="0.25">
      <c r="A9" s="9" t="s">
        <v>124</v>
      </c>
      <c r="B9" s="22">
        <v>45147</v>
      </c>
    </row>
    <row r="10" spans="1:2" x14ac:dyDescent="0.25">
      <c r="A10" s="9" t="s">
        <v>123</v>
      </c>
      <c r="B10" s="21" t="s">
        <v>122</v>
      </c>
    </row>
    <row r="11" spans="1:2" ht="28.5" customHeight="1" x14ac:dyDescent="0.25">
      <c r="A11" s="9" t="s">
        <v>121</v>
      </c>
      <c r="B11" s="20" t="s">
        <v>148</v>
      </c>
    </row>
    <row r="12" spans="1:2" x14ac:dyDescent="0.25">
      <c r="A12" s="9" t="s">
        <v>120</v>
      </c>
      <c r="B12" s="20">
        <v>2022</v>
      </c>
    </row>
    <row r="13" spans="1:2" x14ac:dyDescent="0.25">
      <c r="A13" s="13" t="s">
        <v>119</v>
      </c>
      <c r="B13" s="19" t="s">
        <v>147</v>
      </c>
    </row>
    <row r="14" spans="1:2" x14ac:dyDescent="0.25">
      <c r="A14" s="13" t="s">
        <v>118</v>
      </c>
      <c r="B14" s="18" t="s">
        <v>117</v>
      </c>
    </row>
    <row r="15" spans="1:2" x14ac:dyDescent="0.25">
      <c r="A15" s="9" t="s">
        <v>116</v>
      </c>
      <c r="B15" s="8" t="s">
        <v>115</v>
      </c>
    </row>
    <row r="16" spans="1:2" ht="28.5" customHeight="1" x14ac:dyDescent="0.25">
      <c r="A16" s="13" t="s">
        <v>114</v>
      </c>
      <c r="B16" s="12" t="s">
        <v>113</v>
      </c>
    </row>
    <row r="17" spans="1:2" ht="42.75" customHeight="1" x14ac:dyDescent="0.25">
      <c r="A17" s="13" t="s">
        <v>112</v>
      </c>
      <c r="B17" s="12" t="s">
        <v>111</v>
      </c>
    </row>
    <row r="18" spans="1:2" s="16" customFormat="1" ht="14.25" x14ac:dyDescent="0.25">
      <c r="A18" s="15" t="s">
        <v>110</v>
      </c>
      <c r="B18" s="12"/>
    </row>
    <row r="19" spans="1:2" s="16" customFormat="1" ht="14.25" x14ac:dyDescent="0.25">
      <c r="A19" s="11" t="s">
        <v>109</v>
      </c>
      <c r="B19" s="17"/>
    </row>
    <row r="20" spans="1:2" x14ac:dyDescent="0.25">
      <c r="A20" s="15" t="s">
        <v>108</v>
      </c>
      <c r="B20" s="14" t="s">
        <v>107</v>
      </c>
    </row>
    <row r="21" spans="1:2" x14ac:dyDescent="0.25">
      <c r="A21" s="13" t="s">
        <v>106</v>
      </c>
      <c r="B21" s="12" t="s">
        <v>105</v>
      </c>
    </row>
    <row r="22" spans="1:2" x14ac:dyDescent="0.25">
      <c r="A22" s="13" t="s">
        <v>104</v>
      </c>
      <c r="B22" s="12" t="s">
        <v>103</v>
      </c>
    </row>
    <row r="23" spans="1:2" x14ac:dyDescent="0.25">
      <c r="A23" s="13" t="s">
        <v>102</v>
      </c>
      <c r="B23" s="12" t="s">
        <v>101</v>
      </c>
    </row>
    <row r="24" spans="1:2" x14ac:dyDescent="0.25">
      <c r="A24" s="11" t="s">
        <v>100</v>
      </c>
      <c r="B24" s="10"/>
    </row>
    <row r="25" spans="1:2" x14ac:dyDescent="0.25">
      <c r="A25" s="9" t="s">
        <v>99</v>
      </c>
      <c r="B25" s="8"/>
    </row>
  </sheetData>
  <pageMargins left="0.70866141732283472" right="0.70866141732283472" top="0.78740157480314965" bottom="0.78740157480314965" header="0.31496062992125984" footer="0.31496062992125984"/>
  <pageSetup paperSize="9" scale="78" orientation="landscape" r:id="rId1"/>
  <headerFooter>
    <oddHeader>&amp;L&amp;"Arial,Fett"&amp;14Sonderabfallstatistik&amp;C&amp;"Arial,Fett"&amp;14Metadaten</oddHeader>
    <oddFooter>&amp;L&amp;F / &amp;A&amp;R&amp;D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A76" zoomScaleNormal="100" workbookViewId="0">
      <selection activeCell="G89" sqref="G89"/>
    </sheetView>
  </sheetViews>
  <sheetFormatPr baseColWidth="10" defaultRowHeight="15.75" x14ac:dyDescent="0.25"/>
  <cols>
    <col min="1" max="1" width="18.875" customWidth="1"/>
    <col min="2" max="2" width="13.625" bestFit="1" customWidth="1"/>
    <col min="3" max="11" width="11.375" bestFit="1" customWidth="1"/>
    <col min="12" max="13" width="11.375" customWidth="1"/>
    <col min="17" max="17" width="11.875" bestFit="1" customWidth="1"/>
  </cols>
  <sheetData>
    <row r="1" spans="1:17" x14ac:dyDescent="0.25">
      <c r="A1">
        <v>2010</v>
      </c>
      <c r="B1">
        <v>2011</v>
      </c>
      <c r="C1">
        <v>2012</v>
      </c>
      <c r="D1">
        <v>2013</v>
      </c>
      <c r="E1">
        <v>2014</v>
      </c>
      <c r="F1">
        <v>2015</v>
      </c>
      <c r="G1">
        <v>2016</v>
      </c>
      <c r="H1">
        <v>2017</v>
      </c>
      <c r="I1">
        <v>2018</v>
      </c>
      <c r="J1">
        <v>2019</v>
      </c>
      <c r="K1">
        <v>2020</v>
      </c>
      <c r="L1">
        <v>2021</v>
      </c>
      <c r="M1">
        <v>2022</v>
      </c>
      <c r="N1" s="3" t="s">
        <v>141</v>
      </c>
    </row>
    <row r="2" spans="1:17" x14ac:dyDescent="0.25">
      <c r="A2" s="113">
        <v>121912</v>
      </c>
      <c r="B2" s="113">
        <v>125232</v>
      </c>
      <c r="C2" s="113">
        <v>119090.231</v>
      </c>
      <c r="D2" s="113">
        <v>127130.054</v>
      </c>
      <c r="E2" s="113">
        <v>115801</v>
      </c>
      <c r="F2" s="113">
        <v>117366</v>
      </c>
      <c r="G2" s="113">
        <v>89655.167000000001</v>
      </c>
      <c r="H2" s="113">
        <v>86758.353000000003</v>
      </c>
      <c r="I2" s="113">
        <v>97133.60500000001</v>
      </c>
      <c r="J2" s="113">
        <v>115991.83499999999</v>
      </c>
      <c r="K2" s="113">
        <v>104581.40400000001</v>
      </c>
      <c r="L2" s="113">
        <v>107166.94500000002</v>
      </c>
      <c r="M2" s="113">
        <v>107223</v>
      </c>
      <c r="N2" s="26" t="s">
        <v>98</v>
      </c>
    </row>
    <row r="3" spans="1:17" x14ac:dyDescent="0.25">
      <c r="A3" s="113">
        <v>130394</v>
      </c>
      <c r="B3" s="113">
        <v>150229</v>
      </c>
      <c r="C3" s="113">
        <v>127990.22900000001</v>
      </c>
      <c r="D3" s="113">
        <v>163743.81199999998</v>
      </c>
      <c r="E3" s="113">
        <v>168661</v>
      </c>
      <c r="F3" s="113">
        <v>154223</v>
      </c>
      <c r="G3" s="113">
        <v>164282</v>
      </c>
      <c r="H3" s="113">
        <v>326150.71100000007</v>
      </c>
      <c r="I3" s="113">
        <v>257510.21600000001</v>
      </c>
      <c r="J3" s="113">
        <v>199212</v>
      </c>
      <c r="K3" s="113">
        <v>223530.06899999999</v>
      </c>
      <c r="L3" s="113">
        <v>284266.82500000001</v>
      </c>
      <c r="M3" s="113">
        <v>241991.98399999997</v>
      </c>
      <c r="N3" s="26" t="s">
        <v>146</v>
      </c>
      <c r="Q3">
        <f>100/L3*M3</f>
        <v>85.128464779525345</v>
      </c>
    </row>
    <row r="5" spans="1:17" x14ac:dyDescent="0.25">
      <c r="A5" s="113">
        <f>L3-M3</f>
        <v>42274.841000000044</v>
      </c>
      <c r="C5">
        <v>2012</v>
      </c>
      <c r="D5">
        <v>2013</v>
      </c>
      <c r="E5">
        <v>2014</v>
      </c>
      <c r="F5">
        <v>2015</v>
      </c>
      <c r="G5">
        <v>2016</v>
      </c>
      <c r="H5">
        <v>2017</v>
      </c>
      <c r="I5">
        <v>2018</v>
      </c>
      <c r="J5">
        <v>2019</v>
      </c>
      <c r="K5">
        <v>2020</v>
      </c>
      <c r="L5">
        <v>2021</v>
      </c>
      <c r="M5">
        <v>2022</v>
      </c>
      <c r="N5" s="3" t="s">
        <v>149</v>
      </c>
    </row>
    <row r="6" spans="1:17" x14ac:dyDescent="0.25">
      <c r="A6" s="113"/>
      <c r="C6" s="113">
        <v>72484.59</v>
      </c>
      <c r="D6" s="113">
        <v>77174.36</v>
      </c>
      <c r="E6" s="113">
        <v>67860</v>
      </c>
      <c r="F6" s="113">
        <v>71944</v>
      </c>
      <c r="G6" s="113">
        <v>66718</v>
      </c>
      <c r="H6" s="113">
        <v>59117.512000000002</v>
      </c>
      <c r="I6" s="113">
        <v>59414.605000000003</v>
      </c>
      <c r="J6" s="113">
        <v>77127.773000000001</v>
      </c>
      <c r="K6" s="113">
        <v>56286.561000000002</v>
      </c>
      <c r="L6" s="113">
        <v>60811.72</v>
      </c>
      <c r="M6" s="113">
        <v>64257.743999999999</v>
      </c>
      <c r="N6" s="26" t="s">
        <v>98</v>
      </c>
    </row>
    <row r="7" spans="1:17" x14ac:dyDescent="0.25">
      <c r="C7" s="113">
        <v>71046.570000000007</v>
      </c>
      <c r="D7" s="113">
        <v>72503.191999999995</v>
      </c>
      <c r="E7" s="113">
        <v>91608.433999999994</v>
      </c>
      <c r="F7" s="113">
        <v>67590.475000000006</v>
      </c>
      <c r="G7" s="113">
        <v>68212.519</v>
      </c>
      <c r="H7" s="113">
        <v>69276.626000000004</v>
      </c>
      <c r="I7" s="113">
        <v>70217.183000000005</v>
      </c>
      <c r="J7" s="113">
        <v>81003.244999999995</v>
      </c>
      <c r="K7" s="113">
        <v>78448.581000000006</v>
      </c>
      <c r="L7" s="113">
        <v>81008.683000000005</v>
      </c>
      <c r="M7" s="113">
        <v>80163.725999999995</v>
      </c>
      <c r="N7" s="26" t="s">
        <v>146</v>
      </c>
    </row>
    <row r="9" spans="1:17" x14ac:dyDescent="0.25">
      <c r="C9">
        <v>2012</v>
      </c>
      <c r="D9">
        <v>2013</v>
      </c>
      <c r="E9">
        <v>2014</v>
      </c>
      <c r="F9">
        <v>2015</v>
      </c>
      <c r="G9">
        <v>2016</v>
      </c>
      <c r="H9">
        <v>2017</v>
      </c>
      <c r="I9">
        <v>2018</v>
      </c>
      <c r="J9">
        <v>2019</v>
      </c>
      <c r="K9">
        <v>2020</v>
      </c>
      <c r="L9">
        <v>2021</v>
      </c>
      <c r="M9">
        <v>2022</v>
      </c>
      <c r="N9" s="3" t="s">
        <v>28</v>
      </c>
    </row>
    <row r="10" spans="1:17" x14ac:dyDescent="0.25">
      <c r="C10" s="113">
        <v>331.72699999999998</v>
      </c>
      <c r="D10" s="113">
        <v>339.47699999999998</v>
      </c>
      <c r="E10" s="113">
        <v>343</v>
      </c>
      <c r="F10" s="113">
        <v>318</v>
      </c>
      <c r="G10" s="113">
        <v>398</v>
      </c>
      <c r="H10" s="113">
        <v>309.72000000000003</v>
      </c>
      <c r="I10" s="113">
        <v>401</v>
      </c>
      <c r="J10" s="113">
        <v>175.18</v>
      </c>
      <c r="K10" s="113">
        <v>134.96</v>
      </c>
      <c r="L10" s="113">
        <v>150.04</v>
      </c>
      <c r="M10" s="113">
        <v>130.86000000000001</v>
      </c>
      <c r="N10" s="26" t="s">
        <v>98</v>
      </c>
    </row>
    <row r="11" spans="1:17" x14ac:dyDescent="0.25">
      <c r="C11" s="113">
        <v>142.03700000000001</v>
      </c>
      <c r="D11" s="113">
        <v>239.322</v>
      </c>
      <c r="E11" s="113">
        <v>252</v>
      </c>
      <c r="F11" s="113">
        <v>200</v>
      </c>
      <c r="G11" s="113">
        <v>207</v>
      </c>
      <c r="H11" s="113">
        <v>423.81700000000001</v>
      </c>
      <c r="I11" s="113">
        <v>207.042</v>
      </c>
      <c r="J11" s="113">
        <v>144.815</v>
      </c>
      <c r="K11" s="113">
        <v>168.23699999999999</v>
      </c>
      <c r="L11" s="113">
        <v>189.268</v>
      </c>
      <c r="M11" s="113">
        <v>147.59</v>
      </c>
      <c r="N11" s="26" t="s">
        <v>146</v>
      </c>
    </row>
    <row r="12" spans="1:17" x14ac:dyDescent="0.25">
      <c r="C12" s="113"/>
      <c r="D12" s="113"/>
      <c r="E12" s="113"/>
      <c r="F12" s="113"/>
      <c r="G12" s="113"/>
      <c r="H12" s="113"/>
      <c r="I12" s="113"/>
      <c r="J12" s="113"/>
      <c r="K12" s="113"/>
      <c r="L12" s="113"/>
      <c r="M12" s="113"/>
      <c r="N12" s="26"/>
      <c r="Q12" s="113"/>
    </row>
    <row r="13" spans="1:17" x14ac:dyDescent="0.25">
      <c r="C13">
        <v>2012</v>
      </c>
      <c r="D13">
        <v>2013</v>
      </c>
      <c r="E13">
        <v>2014</v>
      </c>
      <c r="F13">
        <v>2015</v>
      </c>
      <c r="G13">
        <v>2016</v>
      </c>
      <c r="H13">
        <v>2017</v>
      </c>
      <c r="I13">
        <v>2018</v>
      </c>
      <c r="J13">
        <v>2019</v>
      </c>
      <c r="K13">
        <v>2020</v>
      </c>
      <c r="L13">
        <v>2021</v>
      </c>
      <c r="M13">
        <v>2022</v>
      </c>
      <c r="N13" s="67" t="s">
        <v>86</v>
      </c>
    </row>
    <row r="14" spans="1:17" x14ac:dyDescent="0.25">
      <c r="C14" s="113">
        <v>820.44100000000003</v>
      </c>
      <c r="D14" s="113">
        <v>833.02</v>
      </c>
      <c r="E14" s="113">
        <v>308</v>
      </c>
      <c r="F14" s="113">
        <v>636</v>
      </c>
      <c r="G14" s="113">
        <v>376</v>
      </c>
      <c r="H14" s="113">
        <v>266.48599999999999</v>
      </c>
      <c r="I14" s="113">
        <v>216</v>
      </c>
      <c r="J14" s="113">
        <v>137.55500000000001</v>
      </c>
      <c r="K14" s="113">
        <v>124.565</v>
      </c>
      <c r="L14" s="113">
        <v>210.898</v>
      </c>
      <c r="M14" s="113">
        <v>104.149</v>
      </c>
      <c r="N14" s="26" t="s">
        <v>98</v>
      </c>
    </row>
    <row r="15" spans="1:17" x14ac:dyDescent="0.25">
      <c r="C15" s="113">
        <v>273.50099999999998</v>
      </c>
      <c r="D15" s="113">
        <v>120.944</v>
      </c>
      <c r="E15" s="113">
        <v>77</v>
      </c>
      <c r="F15" s="113">
        <v>578</v>
      </c>
      <c r="G15" s="113">
        <v>134</v>
      </c>
      <c r="H15" s="113">
        <v>76.424999999999997</v>
      </c>
      <c r="I15" s="113">
        <v>171.78</v>
      </c>
      <c r="J15" s="113">
        <v>121.72199999999999</v>
      </c>
      <c r="K15" s="113">
        <v>119.349</v>
      </c>
      <c r="L15" s="113">
        <v>100.65</v>
      </c>
      <c r="M15" s="113">
        <v>67.343999999999994</v>
      </c>
      <c r="N15" s="26" t="s">
        <v>146</v>
      </c>
    </row>
    <row r="16" spans="1:17" x14ac:dyDescent="0.25">
      <c r="C16" s="113"/>
      <c r="D16" s="113"/>
      <c r="E16" s="113"/>
      <c r="F16" s="113"/>
      <c r="G16" s="113"/>
      <c r="H16" s="113"/>
      <c r="I16" s="113"/>
      <c r="J16" s="113"/>
      <c r="K16" s="113"/>
      <c r="L16" s="113"/>
      <c r="M16" s="113"/>
      <c r="N16" s="26"/>
    </row>
    <row r="17" spans="3:14" x14ac:dyDescent="0.25">
      <c r="C17">
        <v>2012</v>
      </c>
      <c r="D17">
        <v>2013</v>
      </c>
      <c r="E17">
        <v>2014</v>
      </c>
      <c r="F17">
        <v>2015</v>
      </c>
      <c r="G17">
        <v>2016</v>
      </c>
      <c r="H17">
        <v>2017</v>
      </c>
      <c r="I17">
        <v>2018</v>
      </c>
      <c r="J17">
        <v>2019</v>
      </c>
      <c r="K17">
        <v>2020</v>
      </c>
      <c r="L17">
        <v>2021</v>
      </c>
      <c r="M17">
        <v>2022</v>
      </c>
      <c r="N17" s="31" t="s">
        <v>40</v>
      </c>
    </row>
    <row r="18" spans="3:14" x14ac:dyDescent="0.25">
      <c r="C18" s="113">
        <v>15233.108</v>
      </c>
      <c r="D18" s="113">
        <v>19247.935000000001</v>
      </c>
      <c r="E18" s="113">
        <v>11490</v>
      </c>
      <c r="F18" s="113">
        <v>7663</v>
      </c>
      <c r="G18" s="113">
        <v>3857</v>
      </c>
      <c r="H18" s="113">
        <v>6785.6</v>
      </c>
      <c r="I18" s="113">
        <v>12711</v>
      </c>
      <c r="J18" s="113">
        <v>16520.261999999999</v>
      </c>
      <c r="K18" s="113">
        <v>16394.934000000001</v>
      </c>
      <c r="L18" s="113">
        <v>12302.2</v>
      </c>
      <c r="M18" s="113">
        <v>7761.1710000000003</v>
      </c>
      <c r="N18" s="26" t="s">
        <v>98</v>
      </c>
    </row>
    <row r="19" spans="3:14" x14ac:dyDescent="0.25">
      <c r="C19" s="113">
        <v>12020.14</v>
      </c>
      <c r="D19" s="113">
        <v>48697.247000000003</v>
      </c>
      <c r="E19" s="113">
        <v>29636</v>
      </c>
      <c r="F19" s="113">
        <v>36797</v>
      </c>
      <c r="G19" s="113">
        <v>32080</v>
      </c>
      <c r="H19" s="113">
        <v>183460.02599999998</v>
      </c>
      <c r="I19" s="113">
        <v>79895.596000000005</v>
      </c>
      <c r="J19" s="113">
        <v>41609.665000000001</v>
      </c>
      <c r="K19" s="113">
        <v>57801.226000000002</v>
      </c>
      <c r="L19" s="113">
        <v>80995.660999999993</v>
      </c>
      <c r="M19" s="113">
        <v>80759.498000000007</v>
      </c>
      <c r="N19" s="26" t="s">
        <v>146</v>
      </c>
    </row>
    <row r="20" spans="3:14" x14ac:dyDescent="0.25">
      <c r="C20" s="113"/>
      <c r="D20" s="113"/>
      <c r="E20" s="113"/>
      <c r="F20" s="113"/>
      <c r="G20" s="113"/>
      <c r="H20" s="113"/>
      <c r="I20" s="113"/>
      <c r="J20" s="113"/>
      <c r="K20" s="113"/>
      <c r="L20" s="113"/>
      <c r="M20" s="113"/>
      <c r="N20" s="26"/>
    </row>
    <row r="21" spans="3:14" x14ac:dyDescent="0.25">
      <c r="C21">
        <v>2012</v>
      </c>
      <c r="D21">
        <v>2013</v>
      </c>
      <c r="E21">
        <v>2014</v>
      </c>
      <c r="F21">
        <v>2015</v>
      </c>
      <c r="G21">
        <v>2016</v>
      </c>
      <c r="H21">
        <v>2017</v>
      </c>
      <c r="I21">
        <v>2018</v>
      </c>
      <c r="J21">
        <v>2019</v>
      </c>
      <c r="K21">
        <v>2020</v>
      </c>
      <c r="L21">
        <v>2021</v>
      </c>
      <c r="M21">
        <v>2022</v>
      </c>
      <c r="N21" s="3" t="s">
        <v>150</v>
      </c>
    </row>
    <row r="22" spans="3:14" x14ac:dyDescent="0.25">
      <c r="C22" s="113">
        <v>11947.575999999999</v>
      </c>
      <c r="D22" s="113">
        <v>10541.194</v>
      </c>
      <c r="E22" s="113">
        <v>9937</v>
      </c>
      <c r="F22" s="113">
        <v>9206</v>
      </c>
      <c r="G22" s="113">
        <v>571</v>
      </c>
      <c r="H22" s="113">
        <v>959.71799999999996</v>
      </c>
      <c r="I22" s="113">
        <v>991</v>
      </c>
      <c r="J22" s="113">
        <v>616.96</v>
      </c>
      <c r="K22" s="113">
        <v>655.65200000000004</v>
      </c>
      <c r="L22" s="113">
        <v>727.46</v>
      </c>
      <c r="M22" s="113">
        <v>540.75400000000002</v>
      </c>
      <c r="N22" s="26" t="s">
        <v>98</v>
      </c>
    </row>
    <row r="23" spans="3:14" x14ac:dyDescent="0.25">
      <c r="C23" s="113">
        <v>12634.286</v>
      </c>
      <c r="D23" s="113">
        <v>10817.543</v>
      </c>
      <c r="E23" s="113">
        <v>9693</v>
      </c>
      <c r="F23" s="113">
        <v>9707</v>
      </c>
      <c r="G23" s="113">
        <v>8832</v>
      </c>
      <c r="H23" s="113">
        <v>5456.1919999999991</v>
      </c>
      <c r="I23" s="113">
        <v>11690.055</v>
      </c>
      <c r="J23" s="113">
        <v>12399.102999999999</v>
      </c>
      <c r="K23" s="113">
        <v>11995.195</v>
      </c>
      <c r="L23" s="113">
        <v>11617.129000000001</v>
      </c>
      <c r="M23" s="113">
        <v>10617.824000000001</v>
      </c>
      <c r="N23" s="26" t="s">
        <v>146</v>
      </c>
    </row>
    <row r="24" spans="3:14" x14ac:dyDescent="0.25">
      <c r="C24" s="113"/>
      <c r="D24" s="113"/>
      <c r="E24" s="113"/>
      <c r="F24" s="113"/>
      <c r="G24" s="113"/>
      <c r="H24" s="113"/>
      <c r="I24" s="113"/>
      <c r="J24" s="113"/>
      <c r="K24" s="113"/>
      <c r="L24" s="113"/>
      <c r="M24" s="113"/>
      <c r="N24" s="26"/>
    </row>
    <row r="25" spans="3:14" x14ac:dyDescent="0.25">
      <c r="C25">
        <v>2012</v>
      </c>
      <c r="D25">
        <v>2013</v>
      </c>
      <c r="E25">
        <v>2014</v>
      </c>
      <c r="F25">
        <v>2015</v>
      </c>
      <c r="G25">
        <v>2016</v>
      </c>
      <c r="H25">
        <v>2017</v>
      </c>
      <c r="I25">
        <v>2018</v>
      </c>
      <c r="J25">
        <v>2019</v>
      </c>
      <c r="K25">
        <v>2020</v>
      </c>
      <c r="L25">
        <v>2021</v>
      </c>
      <c r="M25">
        <v>2022</v>
      </c>
      <c r="N25" s="31" t="s">
        <v>62</v>
      </c>
    </row>
    <row r="26" spans="3:14" x14ac:dyDescent="0.25">
      <c r="C26" s="113"/>
      <c r="D26" s="113"/>
      <c r="E26" s="113"/>
      <c r="F26" s="113"/>
      <c r="G26" s="113"/>
      <c r="H26" s="113"/>
      <c r="I26" s="113"/>
      <c r="J26" s="113">
        <v>0</v>
      </c>
      <c r="K26" s="113">
        <v>823.12</v>
      </c>
      <c r="L26" s="113">
        <v>548.5</v>
      </c>
      <c r="M26" s="113">
        <v>481.74</v>
      </c>
      <c r="N26" s="26" t="s">
        <v>98</v>
      </c>
    </row>
    <row r="27" spans="3:14" x14ac:dyDescent="0.25">
      <c r="C27" s="113"/>
      <c r="D27" s="113"/>
      <c r="E27" s="113"/>
      <c r="F27" s="113"/>
      <c r="G27" s="113"/>
      <c r="H27" s="113"/>
      <c r="I27" s="113"/>
      <c r="J27" s="113">
        <v>14799.191000000001</v>
      </c>
      <c r="K27" s="113">
        <v>12061.64</v>
      </c>
      <c r="L27" s="113">
        <v>47723.919000000002</v>
      </c>
      <c r="M27" s="113">
        <v>12503.716</v>
      </c>
      <c r="N27" s="26" t="s">
        <v>146</v>
      </c>
    </row>
    <row r="28" spans="3:14" x14ac:dyDescent="0.25">
      <c r="C28" s="113"/>
      <c r="D28" s="113"/>
      <c r="E28" s="113"/>
      <c r="F28" s="113"/>
      <c r="G28" s="113"/>
      <c r="H28" s="113"/>
      <c r="I28" s="113"/>
      <c r="J28" s="113"/>
      <c r="K28" s="113"/>
      <c r="L28" s="113"/>
      <c r="M28" s="113"/>
      <c r="N28" s="26"/>
    </row>
    <row r="29" spans="3:14" x14ac:dyDescent="0.25">
      <c r="C29">
        <v>2012</v>
      </c>
      <c r="D29">
        <v>2013</v>
      </c>
      <c r="E29">
        <v>2014</v>
      </c>
      <c r="F29">
        <v>2015</v>
      </c>
      <c r="G29">
        <v>2016</v>
      </c>
      <c r="H29">
        <v>2017</v>
      </c>
      <c r="I29">
        <v>2018</v>
      </c>
      <c r="J29">
        <v>2019</v>
      </c>
      <c r="K29">
        <v>2020</v>
      </c>
      <c r="L29">
        <v>2021</v>
      </c>
      <c r="M29">
        <v>2022</v>
      </c>
      <c r="N29" s="54" t="s">
        <v>90</v>
      </c>
    </row>
    <row r="30" spans="3:14" x14ac:dyDescent="0.25">
      <c r="C30" s="113">
        <v>18107.528999999999</v>
      </c>
      <c r="D30" s="113">
        <v>18799.236000000001</v>
      </c>
      <c r="E30" s="113">
        <v>25602</v>
      </c>
      <c r="F30" s="113">
        <v>27280</v>
      </c>
      <c r="G30" s="113">
        <v>19186</v>
      </c>
      <c r="H30" s="113">
        <v>19298.217000000001</v>
      </c>
      <c r="I30" s="113">
        <v>23400</v>
      </c>
      <c r="J30" s="113">
        <v>29897.937000000002</v>
      </c>
      <c r="K30" s="113">
        <v>29897.937000000002</v>
      </c>
      <c r="L30" s="113">
        <v>32383.876</v>
      </c>
      <c r="M30" s="113">
        <v>32960.523000000001</v>
      </c>
      <c r="N30" s="26" t="s">
        <v>98</v>
      </c>
    </row>
    <row r="31" spans="3:14" x14ac:dyDescent="0.25">
      <c r="C31" s="113">
        <v>31552.537</v>
      </c>
      <c r="D31" s="113">
        <v>31026.671999999999</v>
      </c>
      <c r="E31" s="113">
        <v>37015</v>
      </c>
      <c r="F31" s="113">
        <v>38890</v>
      </c>
      <c r="G31" s="113">
        <v>54087</v>
      </c>
      <c r="H31" s="113">
        <v>66486.120999999999</v>
      </c>
      <c r="I31" s="113">
        <v>70677.027000000002</v>
      </c>
      <c r="J31" s="113">
        <v>48904.504000000001</v>
      </c>
      <c r="K31" s="113">
        <v>62620.188000000002</v>
      </c>
      <c r="L31" s="113">
        <v>62185.413</v>
      </c>
      <c r="M31" s="113">
        <v>57252.099000000002</v>
      </c>
      <c r="N31" s="26" t="s">
        <v>146</v>
      </c>
    </row>
    <row r="32" spans="3:14" x14ac:dyDescent="0.25">
      <c r="C32" s="113"/>
      <c r="D32" s="113"/>
      <c r="E32" s="113"/>
      <c r="F32" s="113"/>
      <c r="G32" s="113"/>
      <c r="H32" s="113"/>
      <c r="I32" s="113"/>
      <c r="J32" s="113"/>
      <c r="K32" s="113"/>
      <c r="L32" s="113"/>
      <c r="M32" s="113"/>
      <c r="N32" s="26"/>
    </row>
    <row r="33" spans="1:14" x14ac:dyDescent="0.25">
      <c r="C33">
        <v>2012</v>
      </c>
      <c r="D33">
        <v>2013</v>
      </c>
      <c r="E33">
        <v>2014</v>
      </c>
      <c r="F33">
        <v>2015</v>
      </c>
      <c r="G33">
        <v>2016</v>
      </c>
      <c r="H33">
        <v>2017</v>
      </c>
      <c r="I33">
        <v>2018</v>
      </c>
      <c r="J33">
        <v>2019</v>
      </c>
      <c r="K33">
        <v>2020</v>
      </c>
      <c r="L33">
        <v>2021</v>
      </c>
      <c r="M33">
        <v>2022</v>
      </c>
      <c r="N33" s="54" t="s">
        <v>91</v>
      </c>
    </row>
    <row r="34" spans="1:14" x14ac:dyDescent="0.25">
      <c r="C34" s="113">
        <v>165.26</v>
      </c>
      <c r="D34" s="113">
        <v>194.83199999999999</v>
      </c>
      <c r="E34" s="113">
        <v>261</v>
      </c>
      <c r="F34" s="113">
        <v>319</v>
      </c>
      <c r="G34" s="113">
        <v>5</v>
      </c>
      <c r="H34" s="113">
        <v>21.1</v>
      </c>
      <c r="I34" s="113">
        <v>0</v>
      </c>
      <c r="J34" s="113">
        <v>263.67500000000001</v>
      </c>
      <c r="K34" s="113">
        <v>257.60500000000002</v>
      </c>
      <c r="L34" s="113">
        <v>32.250999999999998</v>
      </c>
      <c r="M34" s="113">
        <v>986.25699999999995</v>
      </c>
      <c r="N34" s="26" t="s">
        <v>98</v>
      </c>
    </row>
    <row r="35" spans="1:14" x14ac:dyDescent="0.25">
      <c r="C35" s="113">
        <v>321.15800000000002</v>
      </c>
      <c r="D35" s="113">
        <v>338.892</v>
      </c>
      <c r="E35" s="113">
        <v>374</v>
      </c>
      <c r="F35" s="113">
        <v>461</v>
      </c>
      <c r="G35" s="113">
        <v>730</v>
      </c>
      <c r="H35" s="113">
        <v>971.50400000000002</v>
      </c>
      <c r="I35" s="113">
        <v>577</v>
      </c>
      <c r="J35" s="113">
        <v>229.67099999999999</v>
      </c>
      <c r="K35" s="113">
        <v>315.65300000000002</v>
      </c>
      <c r="L35" s="113">
        <v>446.10199999999998</v>
      </c>
      <c r="M35" s="113">
        <v>480.18700000000001</v>
      </c>
      <c r="N35" s="26" t="s">
        <v>146</v>
      </c>
    </row>
    <row r="36" spans="1:14" x14ac:dyDescent="0.25">
      <c r="C36" s="113"/>
      <c r="D36" s="113"/>
      <c r="E36" s="113"/>
      <c r="F36" s="113"/>
      <c r="G36" s="113"/>
      <c r="H36" s="113"/>
      <c r="I36" s="113"/>
      <c r="J36" s="113"/>
      <c r="K36" s="113"/>
      <c r="L36" s="113"/>
      <c r="M36" s="113"/>
      <c r="N36" s="26"/>
    </row>
    <row r="37" spans="1:14" x14ac:dyDescent="0.25">
      <c r="C37" s="113"/>
      <c r="D37" s="113"/>
      <c r="E37" s="113"/>
      <c r="F37" s="113"/>
      <c r="G37" s="113"/>
      <c r="H37" s="113"/>
      <c r="I37" s="113"/>
      <c r="J37" s="113"/>
      <c r="K37" s="113"/>
      <c r="L37" s="113"/>
      <c r="M37" s="113"/>
      <c r="N37" s="26"/>
    </row>
    <row r="38" spans="1:14" x14ac:dyDescent="0.25">
      <c r="C38" s="113"/>
      <c r="D38" s="113"/>
      <c r="E38" s="113"/>
      <c r="F38" s="113"/>
      <c r="G38" s="113"/>
      <c r="H38" s="113"/>
      <c r="I38" s="113"/>
      <c r="J38" s="113"/>
      <c r="K38" s="113"/>
      <c r="L38" s="113"/>
      <c r="M38" s="113"/>
      <c r="N38" s="26"/>
    </row>
    <row r="39" spans="1:14" x14ac:dyDescent="0.25">
      <c r="C39" s="113"/>
      <c r="D39" s="113"/>
      <c r="E39" s="113"/>
      <c r="F39" s="113"/>
      <c r="G39" s="113"/>
      <c r="H39" s="113"/>
      <c r="I39" s="113"/>
      <c r="J39" s="113"/>
      <c r="K39" s="113"/>
      <c r="L39" s="113"/>
      <c r="M39" s="113"/>
      <c r="N39" s="26"/>
    </row>
    <row r="40" spans="1:14" x14ac:dyDescent="0.25">
      <c r="C40" s="113"/>
      <c r="D40" s="113"/>
      <c r="E40" s="113"/>
      <c r="F40" s="113"/>
      <c r="G40" s="113"/>
      <c r="H40" s="113"/>
      <c r="I40" s="113"/>
      <c r="J40" s="113"/>
      <c r="K40" s="113"/>
      <c r="L40" s="113"/>
      <c r="M40" s="113"/>
      <c r="N40" s="26"/>
    </row>
    <row r="41" spans="1:14" x14ac:dyDescent="0.25">
      <c r="C41" s="113"/>
      <c r="D41" s="113"/>
      <c r="E41" s="113"/>
      <c r="F41" s="113"/>
      <c r="G41" s="113"/>
      <c r="H41" s="113"/>
      <c r="I41" s="113"/>
      <c r="J41" s="113"/>
      <c r="K41" s="113"/>
      <c r="L41" s="113"/>
      <c r="M41" s="113"/>
      <c r="N41" s="26"/>
    </row>
    <row r="43" spans="1:14" x14ac:dyDescent="0.25">
      <c r="A43" s="114" t="s">
        <v>151</v>
      </c>
      <c r="B43" s="115">
        <v>2017</v>
      </c>
      <c r="C43" s="115">
        <v>2018</v>
      </c>
      <c r="D43" s="115">
        <v>2019</v>
      </c>
      <c r="E43" s="115">
        <v>2020</v>
      </c>
      <c r="F43" s="115">
        <v>2021</v>
      </c>
      <c r="G43" s="115">
        <v>2022</v>
      </c>
    </row>
    <row r="44" spans="1:14" x14ac:dyDescent="0.25">
      <c r="A44" s="114" t="s">
        <v>4</v>
      </c>
      <c r="B44" s="116">
        <v>69276.626000000004</v>
      </c>
      <c r="C44" s="116">
        <v>70217.183000000005</v>
      </c>
      <c r="D44" s="116">
        <v>81003.244999999995</v>
      </c>
      <c r="E44" s="116">
        <v>78448.581000000006</v>
      </c>
      <c r="F44" s="116">
        <v>81008.683000000005</v>
      </c>
      <c r="G44" s="116">
        <v>80163.725999999995</v>
      </c>
    </row>
    <row r="45" spans="1:14" x14ac:dyDescent="0.25">
      <c r="A45" s="114" t="s">
        <v>28</v>
      </c>
      <c r="B45" s="116">
        <v>423.81700000000001</v>
      </c>
      <c r="C45" s="116">
        <v>207.042</v>
      </c>
      <c r="D45" s="116">
        <v>144.815</v>
      </c>
      <c r="E45" s="116">
        <v>168.23699999999999</v>
      </c>
      <c r="F45" s="116">
        <v>189.268</v>
      </c>
      <c r="G45" s="116">
        <v>147.59</v>
      </c>
    </row>
    <row r="46" spans="1:14" x14ac:dyDescent="0.25">
      <c r="A46" s="114" t="s">
        <v>79</v>
      </c>
      <c r="B46" s="116">
        <v>76.424999999999997</v>
      </c>
      <c r="C46" s="116">
        <v>171.78</v>
      </c>
      <c r="D46" s="116">
        <v>121.72199999999999</v>
      </c>
      <c r="E46" s="116">
        <v>119.349</v>
      </c>
      <c r="F46" s="116">
        <v>100.65</v>
      </c>
      <c r="G46" s="116">
        <v>67.343999999999994</v>
      </c>
    </row>
    <row r="47" spans="1:14" x14ac:dyDescent="0.25">
      <c r="A47" s="114" t="s">
        <v>40</v>
      </c>
      <c r="B47" s="116">
        <v>183460.02599999998</v>
      </c>
      <c r="C47" s="116">
        <v>79895.596000000005</v>
      </c>
      <c r="D47" s="116">
        <v>41609.665000000001</v>
      </c>
      <c r="E47" s="116">
        <v>57801.226000000002</v>
      </c>
      <c r="F47" s="116">
        <v>80995.660999999993</v>
      </c>
      <c r="G47" s="116">
        <v>80759.498000000007</v>
      </c>
    </row>
    <row r="48" spans="1:14" x14ac:dyDescent="0.25">
      <c r="A48" s="114" t="s">
        <v>51</v>
      </c>
      <c r="B48" s="116">
        <v>5456.1919999999991</v>
      </c>
      <c r="C48" s="116">
        <v>11690.055</v>
      </c>
      <c r="D48" s="116">
        <v>12399.102999999999</v>
      </c>
      <c r="E48" s="116">
        <v>11995.195</v>
      </c>
      <c r="F48" s="116">
        <v>11617.129000000001</v>
      </c>
      <c r="G48" s="116">
        <v>10617.824000000001</v>
      </c>
    </row>
    <row r="49" spans="1:7" x14ac:dyDescent="0.25">
      <c r="A49" s="114" t="s">
        <v>62</v>
      </c>
      <c r="B49" s="116"/>
      <c r="C49" s="116"/>
      <c r="D49" s="116">
        <v>14799.191000000001</v>
      </c>
      <c r="E49" s="116">
        <v>12061.64</v>
      </c>
      <c r="F49" s="116">
        <v>47723.919000000002</v>
      </c>
      <c r="G49" s="116">
        <v>12503.716</v>
      </c>
    </row>
    <row r="50" spans="1:7" x14ac:dyDescent="0.25">
      <c r="A50" s="114" t="s">
        <v>80</v>
      </c>
      <c r="B50" s="116">
        <v>66486.120999999999</v>
      </c>
      <c r="C50" s="116">
        <v>70677.027000000002</v>
      </c>
      <c r="D50" s="116">
        <v>48904.504000000001</v>
      </c>
      <c r="E50" s="116">
        <v>62620.188000000002</v>
      </c>
      <c r="F50" s="116">
        <v>62185.413</v>
      </c>
      <c r="G50" s="116">
        <v>57252.099000000002</v>
      </c>
    </row>
    <row r="51" spans="1:7" x14ac:dyDescent="0.25">
      <c r="A51" s="114" t="s">
        <v>77</v>
      </c>
      <c r="B51" s="116">
        <v>971.50400000000002</v>
      </c>
      <c r="C51" s="116">
        <v>24651.532999999999</v>
      </c>
      <c r="D51" s="116">
        <v>229.67099999999999</v>
      </c>
      <c r="E51" s="116">
        <v>315.65300000000002</v>
      </c>
      <c r="F51" s="116">
        <v>446.10199999999998</v>
      </c>
      <c r="G51" s="116">
        <v>480.18700000000001</v>
      </c>
    </row>
    <row r="52" spans="1:7" x14ac:dyDescent="0.25">
      <c r="A52" s="114" t="s">
        <v>152</v>
      </c>
      <c r="B52" s="116">
        <f t="shared" ref="B52:G52" si="0">SUM(B44:B51)</f>
        <v>326150.71100000001</v>
      </c>
      <c r="C52" s="116">
        <f t="shared" si="0"/>
        <v>257510.21600000001</v>
      </c>
      <c r="D52" s="116">
        <f t="shared" si="0"/>
        <v>199211.916</v>
      </c>
      <c r="E52" s="116">
        <f t="shared" si="0"/>
        <v>223530.06899999999</v>
      </c>
      <c r="F52" s="116">
        <f t="shared" si="0"/>
        <v>284266.82500000001</v>
      </c>
      <c r="G52" s="116">
        <f t="shared" si="0"/>
        <v>241991.98399999997</v>
      </c>
    </row>
    <row r="53" spans="1:7" x14ac:dyDescent="0.25">
      <c r="A53" s="114"/>
      <c r="B53" s="114"/>
      <c r="C53" s="114"/>
      <c r="D53" s="114"/>
      <c r="E53" s="114"/>
      <c r="F53" s="114"/>
    </row>
    <row r="54" spans="1:7" x14ac:dyDescent="0.25">
      <c r="A54" s="114" t="s">
        <v>4</v>
      </c>
      <c r="B54" s="117">
        <f t="shared" ref="B54:B61" si="1">1/$B$52*B44</f>
        <v>0.21240679128858317</v>
      </c>
      <c r="C54" s="117">
        <f t="shared" ref="C54:C61" si="2">1/$C$52*C44</f>
        <v>0.27267727118057328</v>
      </c>
      <c r="D54" s="117">
        <f t="shared" ref="D54:D61" si="3">1/$D$52*D44</f>
        <v>0.40661847256165135</v>
      </c>
      <c r="E54" s="117">
        <f t="shared" ref="E54:E61" si="4">1/$E$52*E44</f>
        <v>0.35095314626328866</v>
      </c>
      <c r="F54" s="117">
        <f t="shared" ref="F54:F61" si="5">1/$F$52*F44</f>
        <v>0.2849741013570613</v>
      </c>
      <c r="G54" s="117">
        <f>1/$G$52*G44</f>
        <v>0.33126603896102608</v>
      </c>
    </row>
    <row r="55" spans="1:7" x14ac:dyDescent="0.25">
      <c r="A55" s="114" t="s">
        <v>28</v>
      </c>
      <c r="B55" s="117">
        <f t="shared" si="1"/>
        <v>1.2994514060709805E-3</v>
      </c>
      <c r="C55" s="117">
        <f t="shared" si="2"/>
        <v>8.0401470363412691E-4</v>
      </c>
      <c r="D55" s="117">
        <f t="shared" si="3"/>
        <v>7.269394467347023E-4</v>
      </c>
      <c r="E55" s="117">
        <f t="shared" si="4"/>
        <v>7.5263699757548055E-4</v>
      </c>
      <c r="F55" s="117">
        <f t="shared" si="5"/>
        <v>6.6581107380363496E-4</v>
      </c>
      <c r="G55" s="117">
        <f t="shared" ref="G55:G61" si="6">1/$G$52*G45</f>
        <v>6.0989623524058555E-4</v>
      </c>
    </row>
    <row r="56" spans="1:7" x14ac:dyDescent="0.25">
      <c r="A56" s="114" t="s">
        <v>79</v>
      </c>
      <c r="B56" s="117">
        <f t="shared" si="1"/>
        <v>2.3432418640350597E-4</v>
      </c>
      <c r="C56" s="117">
        <f t="shared" si="2"/>
        <v>6.670803305139552E-4</v>
      </c>
      <c r="D56" s="117">
        <f t="shared" si="3"/>
        <v>6.1101766623237531E-4</v>
      </c>
      <c r="E56" s="117">
        <f t="shared" si="4"/>
        <v>5.3392816695278702E-4</v>
      </c>
      <c r="F56" s="117">
        <f t="shared" si="5"/>
        <v>3.5406875213103044E-4</v>
      </c>
      <c r="G56" s="117">
        <f t="shared" si="6"/>
        <v>2.7829020981124731E-4</v>
      </c>
    </row>
    <row r="57" spans="1:7" x14ac:dyDescent="0.25">
      <c r="A57" s="114" t="s">
        <v>40</v>
      </c>
      <c r="B57" s="117">
        <f t="shared" si="1"/>
        <v>0.56250076977449848</v>
      </c>
      <c r="C57" s="117">
        <f t="shared" si="2"/>
        <v>0.31026184996093514</v>
      </c>
      <c r="D57" s="117">
        <f t="shared" si="3"/>
        <v>0.20887136590764982</v>
      </c>
      <c r="E57" s="117">
        <f t="shared" si="4"/>
        <v>0.25858367180121972</v>
      </c>
      <c r="F57" s="117">
        <f t="shared" si="5"/>
        <v>0.28492829228313921</v>
      </c>
      <c r="G57" s="117">
        <f t="shared" si="6"/>
        <v>0.33372798827914901</v>
      </c>
    </row>
    <row r="58" spans="1:7" x14ac:dyDescent="0.25">
      <c r="A58" s="114" t="s">
        <v>51</v>
      </c>
      <c r="B58" s="117">
        <f t="shared" si="1"/>
        <v>1.6729051374044068E-2</v>
      </c>
      <c r="C58" s="117">
        <f t="shared" si="2"/>
        <v>4.539647079477422E-2</v>
      </c>
      <c r="D58" s="117">
        <f t="shared" si="3"/>
        <v>6.2240769774032992E-2</v>
      </c>
      <c r="E58" s="117">
        <f t="shared" si="4"/>
        <v>5.366255669164581E-2</v>
      </c>
      <c r="F58" s="117">
        <f t="shared" si="5"/>
        <v>4.0866988260061653E-2</v>
      </c>
      <c r="G58" s="117">
        <f t="shared" si="6"/>
        <v>4.3876759157443837E-2</v>
      </c>
    </row>
    <row r="59" spans="1:7" x14ac:dyDescent="0.25">
      <c r="A59" s="114" t="s">
        <v>62</v>
      </c>
      <c r="B59" s="117">
        <f t="shared" si="1"/>
        <v>0</v>
      </c>
      <c r="C59" s="117">
        <f t="shared" si="2"/>
        <v>0</v>
      </c>
      <c r="D59" s="117">
        <f t="shared" si="3"/>
        <v>7.4288683614689002E-2</v>
      </c>
      <c r="E59" s="117">
        <f t="shared" si="4"/>
        <v>5.3959809765011968E-2</v>
      </c>
      <c r="F59" s="117">
        <f t="shared" si="5"/>
        <v>0.16788423693127047</v>
      </c>
      <c r="G59" s="117">
        <f t="shared" si="6"/>
        <v>5.1669959447912958E-2</v>
      </c>
    </row>
    <row r="60" spans="1:7" x14ac:dyDescent="0.25">
      <c r="A60" s="114" t="s">
        <v>80</v>
      </c>
      <c r="B60" s="117">
        <f t="shared" si="1"/>
        <v>0.20385091541315084</v>
      </c>
      <c r="C60" s="117">
        <f t="shared" si="2"/>
        <v>0.27446300227560683</v>
      </c>
      <c r="D60" s="117">
        <f t="shared" si="3"/>
        <v>0.24548985312705893</v>
      </c>
      <c r="E60" s="117">
        <f t="shared" si="4"/>
        <v>0.28014212262422733</v>
      </c>
      <c r="F60" s="117">
        <f t="shared" si="5"/>
        <v>0.21875719405526831</v>
      </c>
      <c r="G60" s="117">
        <f t="shared" si="6"/>
        <v>0.23658675817956024</v>
      </c>
    </row>
    <row r="61" spans="1:7" x14ac:dyDescent="0.25">
      <c r="A61" s="114" t="s">
        <v>77</v>
      </c>
      <c r="B61" s="117">
        <f t="shared" si="1"/>
        <v>2.9786965572489586E-3</v>
      </c>
      <c r="C61" s="117">
        <f t="shared" si="2"/>
        <v>9.5730310753962475E-2</v>
      </c>
      <c r="D61" s="117">
        <f t="shared" si="3"/>
        <v>1.152897901950805E-3</v>
      </c>
      <c r="E61" s="117">
        <f t="shared" si="4"/>
        <v>1.4121276900782417E-3</v>
      </c>
      <c r="F61" s="117">
        <f t="shared" si="5"/>
        <v>1.5693072872643508E-3</v>
      </c>
      <c r="G61" s="117">
        <f t="shared" si="6"/>
        <v>1.9843095298561629E-3</v>
      </c>
    </row>
    <row r="62" spans="1:7" x14ac:dyDescent="0.25">
      <c r="C62" t="s">
        <v>153</v>
      </c>
      <c r="F62" s="118">
        <f>SUM(F54:F61)</f>
        <v>1</v>
      </c>
      <c r="G62" s="118">
        <f>SUM(G54:G61)</f>
        <v>1</v>
      </c>
    </row>
    <row r="63" spans="1:7" x14ac:dyDescent="0.25">
      <c r="A63" s="114" t="s">
        <v>155</v>
      </c>
      <c r="B63" s="119">
        <v>2017</v>
      </c>
      <c r="C63" s="119">
        <v>2018</v>
      </c>
      <c r="D63" s="119">
        <v>2019</v>
      </c>
      <c r="E63" s="119">
        <v>2020</v>
      </c>
      <c r="F63" s="119">
        <v>2021</v>
      </c>
      <c r="G63" s="119">
        <v>2022</v>
      </c>
    </row>
    <row r="64" spans="1:7" x14ac:dyDescent="0.25">
      <c r="A64" s="120" t="s">
        <v>4</v>
      </c>
      <c r="B64" s="121">
        <v>59117.512000000002</v>
      </c>
      <c r="C64" s="121">
        <v>59414.605000000003</v>
      </c>
      <c r="D64" s="121">
        <v>77127.773000000001</v>
      </c>
      <c r="E64" s="121">
        <v>56286.561000000002</v>
      </c>
      <c r="F64" s="121">
        <v>60811.72</v>
      </c>
      <c r="G64" s="121">
        <v>64257.743999999999</v>
      </c>
    </row>
    <row r="65" spans="1:7" x14ac:dyDescent="0.25">
      <c r="A65" s="120" t="s">
        <v>28</v>
      </c>
      <c r="B65" s="121">
        <v>309.72000000000003</v>
      </c>
      <c r="C65" s="121">
        <v>401</v>
      </c>
      <c r="D65" s="121">
        <v>175.18</v>
      </c>
      <c r="E65" s="121">
        <v>134.96</v>
      </c>
      <c r="F65" s="121">
        <v>150.04</v>
      </c>
      <c r="G65" s="121">
        <v>130.86000000000001</v>
      </c>
    </row>
    <row r="66" spans="1:7" x14ac:dyDescent="0.25">
      <c r="A66" s="120" t="s">
        <v>79</v>
      </c>
      <c r="B66" s="121">
        <v>266.48599999999999</v>
      </c>
      <c r="C66" s="121">
        <v>216</v>
      </c>
      <c r="D66" s="121">
        <v>137.55500000000001</v>
      </c>
      <c r="E66" s="121">
        <v>124.565</v>
      </c>
      <c r="F66" s="121">
        <v>210.898</v>
      </c>
      <c r="G66" s="121">
        <v>104.149</v>
      </c>
    </row>
    <row r="67" spans="1:7" x14ac:dyDescent="0.25">
      <c r="A67" s="120" t="s">
        <v>40</v>
      </c>
      <c r="B67" s="121">
        <v>6785.6</v>
      </c>
      <c r="C67" s="121">
        <v>12711</v>
      </c>
      <c r="D67" s="121">
        <v>16520.261999999999</v>
      </c>
      <c r="E67" s="121">
        <v>16394.934000000001</v>
      </c>
      <c r="F67" s="121">
        <v>12302.2</v>
      </c>
      <c r="G67" s="121">
        <v>7761.1710000000003</v>
      </c>
    </row>
    <row r="68" spans="1:7" x14ac:dyDescent="0.25">
      <c r="A68" s="120" t="s">
        <v>51</v>
      </c>
      <c r="B68" s="121">
        <v>959.71799999999996</v>
      </c>
      <c r="C68" s="121">
        <v>991</v>
      </c>
      <c r="D68" s="121">
        <v>616.96</v>
      </c>
      <c r="E68" s="121">
        <v>655.65200000000004</v>
      </c>
      <c r="F68" s="121">
        <v>727.46</v>
      </c>
      <c r="G68" s="121">
        <v>540.75400000000002</v>
      </c>
    </row>
    <row r="69" spans="1:7" x14ac:dyDescent="0.25">
      <c r="A69" s="120" t="s">
        <v>62</v>
      </c>
      <c r="B69" s="121"/>
      <c r="C69" s="121"/>
      <c r="D69" s="121">
        <v>0</v>
      </c>
      <c r="E69" s="121">
        <v>823.12</v>
      </c>
      <c r="F69" s="121">
        <v>548.5</v>
      </c>
      <c r="G69" s="121">
        <v>481.74</v>
      </c>
    </row>
    <row r="70" spans="1:7" x14ac:dyDescent="0.25">
      <c r="A70" s="120" t="s">
        <v>80</v>
      </c>
      <c r="B70" s="121">
        <v>19298.217000000001</v>
      </c>
      <c r="C70" s="121">
        <v>23400</v>
      </c>
      <c r="D70" s="121">
        <v>29897.937000000002</v>
      </c>
      <c r="E70" s="121">
        <v>21156.5</v>
      </c>
      <c r="F70" s="121">
        <v>32383.876</v>
      </c>
      <c r="G70" s="121">
        <v>32960.523000000001</v>
      </c>
    </row>
    <row r="71" spans="1:7" x14ac:dyDescent="0.25">
      <c r="A71" s="120" t="s">
        <v>77</v>
      </c>
      <c r="B71" s="121">
        <v>21.1</v>
      </c>
      <c r="C71" s="121">
        <v>0</v>
      </c>
      <c r="D71" s="121">
        <v>263.67500000000001</v>
      </c>
      <c r="E71" s="121">
        <v>257.60500000000002</v>
      </c>
      <c r="F71" s="121">
        <v>32.250999999999998</v>
      </c>
      <c r="G71" s="121">
        <v>986.25699999999995</v>
      </c>
    </row>
    <row r="72" spans="1:7" x14ac:dyDescent="0.25">
      <c r="A72" s="120" t="s">
        <v>152</v>
      </c>
      <c r="B72" s="121">
        <v>86758.353000000003</v>
      </c>
      <c r="C72" s="121">
        <v>97133.60500000001</v>
      </c>
      <c r="D72" s="121">
        <v>124739.342</v>
      </c>
      <c r="E72" s="121">
        <f>SUM(E64:E71)</f>
        <v>95833.896999999997</v>
      </c>
      <c r="F72" s="121">
        <f>SUM(F64:F71)</f>
        <v>107166.94500000002</v>
      </c>
      <c r="G72" s="121">
        <f>SUM(G64:G71)</f>
        <v>107223.198</v>
      </c>
    </row>
    <row r="73" spans="1:7" x14ac:dyDescent="0.25">
      <c r="A73" s="120"/>
      <c r="B73" s="120"/>
      <c r="C73" s="120"/>
      <c r="D73" s="120"/>
      <c r="E73" s="120"/>
      <c r="F73" s="120"/>
      <c r="G73" s="120"/>
    </row>
    <row r="74" spans="1:7" x14ac:dyDescent="0.25">
      <c r="A74" s="120" t="s">
        <v>4</v>
      </c>
      <c r="B74" s="122">
        <f t="shared" ref="B74:B81" si="7">1/$B$72*B64</f>
        <v>0.68140426778272289</v>
      </c>
      <c r="C74" s="122">
        <f t="shared" ref="C74:C81" si="8">1/$C$72*C64</f>
        <v>0.61167919176890428</v>
      </c>
      <c r="D74" s="122">
        <f t="shared" ref="D74:D81" si="9">1/$D$72*D64</f>
        <v>0.61831152676755341</v>
      </c>
      <c r="E74" s="122">
        <f t="shared" ref="E74:E81" si="10">1/$E$72*E64</f>
        <v>0.58733457327734473</v>
      </c>
      <c r="F74" s="122">
        <f t="shared" ref="F74:F81" si="11">1/$F$72*F64</f>
        <v>0.56744847956615707</v>
      </c>
      <c r="G74" s="122">
        <f>1/$G$72*G64</f>
        <v>0.59928956791607724</v>
      </c>
    </row>
    <row r="75" spans="1:7" x14ac:dyDescent="0.25">
      <c r="A75" s="120" t="s">
        <v>28</v>
      </c>
      <c r="B75" s="122">
        <f t="shared" si="7"/>
        <v>3.569915625300079E-3</v>
      </c>
      <c r="C75" s="122">
        <f t="shared" si="8"/>
        <v>4.1283343699639275E-3</v>
      </c>
      <c r="D75" s="122">
        <f t="shared" si="9"/>
        <v>1.4043684790320604E-3</v>
      </c>
      <c r="E75" s="122">
        <f t="shared" si="10"/>
        <v>1.4082699777929308E-3</v>
      </c>
      <c r="F75" s="122">
        <f t="shared" si="11"/>
        <v>1.4000585721651387E-3</v>
      </c>
      <c r="G75" s="122">
        <f t="shared" ref="G75:G81" si="12">1/$G$72*G65</f>
        <v>1.2204448518687162E-3</v>
      </c>
    </row>
    <row r="76" spans="1:7" x14ac:dyDescent="0.25">
      <c r="A76" s="120" t="s">
        <v>79</v>
      </c>
      <c r="B76" s="122">
        <f t="shared" si="7"/>
        <v>3.0715889684996668E-3</v>
      </c>
      <c r="C76" s="122">
        <f t="shared" si="8"/>
        <v>2.2237412067636119E-3</v>
      </c>
      <c r="D76" s="122">
        <f t="shared" si="9"/>
        <v>1.1027395029869567E-3</v>
      </c>
      <c r="E76" s="122">
        <f t="shared" si="10"/>
        <v>1.2998010505614731E-3</v>
      </c>
      <c r="F76" s="122">
        <f t="shared" si="11"/>
        <v>1.9679389013095403E-3</v>
      </c>
      <c r="G76" s="122">
        <f t="shared" si="12"/>
        <v>9.713289842371611E-4</v>
      </c>
    </row>
    <row r="77" spans="1:7" x14ac:dyDescent="0.25">
      <c r="A77" s="120" t="s">
        <v>40</v>
      </c>
      <c r="B77" s="122">
        <f t="shared" si="7"/>
        <v>7.8212641957368642E-2</v>
      </c>
      <c r="C77" s="122">
        <f t="shared" si="8"/>
        <v>0.13086099295913087</v>
      </c>
      <c r="D77" s="122">
        <f t="shared" si="9"/>
        <v>0.13243826474569667</v>
      </c>
      <c r="E77" s="122">
        <f t="shared" si="10"/>
        <v>0.17107656594618084</v>
      </c>
      <c r="F77" s="122">
        <f t="shared" si="11"/>
        <v>0.11479472518321762</v>
      </c>
      <c r="G77" s="122">
        <f t="shared" si="12"/>
        <v>7.2383319512630093E-2</v>
      </c>
    </row>
    <row r="78" spans="1:7" x14ac:dyDescent="0.25">
      <c r="A78" s="120" t="s">
        <v>51</v>
      </c>
      <c r="B78" s="122">
        <f t="shared" si="7"/>
        <v>1.1061966563611459E-2</v>
      </c>
      <c r="C78" s="122">
        <f t="shared" si="8"/>
        <v>1.0202442295846015E-2</v>
      </c>
      <c r="D78" s="122">
        <f t="shared" si="9"/>
        <v>4.9459937026122844E-3</v>
      </c>
      <c r="E78" s="122">
        <f t="shared" si="10"/>
        <v>6.8415458467686032E-3</v>
      </c>
      <c r="F78" s="122">
        <f t="shared" si="11"/>
        <v>6.7881005658974401E-3</v>
      </c>
      <c r="G78" s="122">
        <f t="shared" si="12"/>
        <v>5.0432556581645705E-3</v>
      </c>
    </row>
    <row r="79" spans="1:7" x14ac:dyDescent="0.25">
      <c r="A79" s="120" t="s">
        <v>62</v>
      </c>
      <c r="B79" s="122">
        <f t="shared" si="7"/>
        <v>0</v>
      </c>
      <c r="C79" s="122">
        <f t="shared" si="8"/>
        <v>0</v>
      </c>
      <c r="D79" s="122">
        <f t="shared" si="9"/>
        <v>0</v>
      </c>
      <c r="E79" s="122">
        <f t="shared" si="10"/>
        <v>8.5890277424490007E-3</v>
      </c>
      <c r="F79" s="122">
        <f t="shared" si="11"/>
        <v>5.1181826635069219E-3</v>
      </c>
      <c r="G79" s="122">
        <f t="shared" si="12"/>
        <v>4.4928710296441637E-3</v>
      </c>
    </row>
    <row r="80" spans="1:7" x14ac:dyDescent="0.25">
      <c r="A80" s="120" t="s">
        <v>80</v>
      </c>
      <c r="B80" s="122">
        <f t="shared" si="7"/>
        <v>0.22243641485448667</v>
      </c>
      <c r="C80" s="122">
        <f t="shared" si="8"/>
        <v>0.24090529739939129</v>
      </c>
      <c r="D80" s="122">
        <f t="shared" si="9"/>
        <v>0.23968329895471152</v>
      </c>
      <c r="E80" s="122">
        <f t="shared" si="10"/>
        <v>0.22076217979531815</v>
      </c>
      <c r="F80" s="122">
        <f t="shared" si="11"/>
        <v>0.30218157287212016</v>
      </c>
      <c r="G80" s="122">
        <f t="shared" si="12"/>
        <v>0.30740104394200218</v>
      </c>
    </row>
    <row r="81" spans="1:7" x14ac:dyDescent="0.25">
      <c r="A81" s="120" t="s">
        <v>77</v>
      </c>
      <c r="B81" s="122">
        <f t="shared" si="7"/>
        <v>2.4320424801056332E-4</v>
      </c>
      <c r="C81" s="122">
        <f t="shared" si="8"/>
        <v>0</v>
      </c>
      <c r="D81" s="122">
        <f t="shared" si="9"/>
        <v>2.1138078474071159E-3</v>
      </c>
      <c r="E81" s="122">
        <f t="shared" si="10"/>
        <v>2.68803636358438E-3</v>
      </c>
      <c r="F81" s="122">
        <f t="shared" si="11"/>
        <v>3.0094167562581901E-4</v>
      </c>
      <c r="G81" s="122">
        <f t="shared" si="12"/>
        <v>9.1981681053758535E-3</v>
      </c>
    </row>
    <row r="82" spans="1:7" x14ac:dyDescent="0.25">
      <c r="F82" s="118">
        <f>SUM(F74:F81)</f>
        <v>0.99999999999999967</v>
      </c>
      <c r="G82" s="118">
        <f>SUM(G74:G81)</f>
        <v>0.99999999999999989</v>
      </c>
    </row>
    <row r="83" spans="1:7" x14ac:dyDescent="0.25">
      <c r="A83" s="123" t="s">
        <v>154</v>
      </c>
      <c r="B83" s="124">
        <v>2017</v>
      </c>
      <c r="C83" s="124">
        <v>2018</v>
      </c>
      <c r="D83" s="124">
        <v>2019</v>
      </c>
      <c r="E83" s="124">
        <v>2020</v>
      </c>
      <c r="F83" s="124">
        <v>2021</v>
      </c>
      <c r="G83" s="124">
        <v>2022</v>
      </c>
    </row>
    <row r="84" spans="1:7" x14ac:dyDescent="0.25">
      <c r="A84" s="123" t="s">
        <v>4</v>
      </c>
    </row>
    <row r="85" spans="1:7" x14ac:dyDescent="0.25">
      <c r="A85" s="123" t="s">
        <v>28</v>
      </c>
    </row>
    <row r="86" spans="1:7" x14ac:dyDescent="0.25">
      <c r="A86" s="123" t="s">
        <v>79</v>
      </c>
      <c r="B86">
        <v>11617</v>
      </c>
      <c r="C86">
        <v>39648</v>
      </c>
      <c r="D86">
        <v>306</v>
      </c>
      <c r="E86">
        <v>217</v>
      </c>
      <c r="F86">
        <v>0</v>
      </c>
      <c r="G86">
        <v>1761</v>
      </c>
    </row>
    <row r="87" spans="1:7" x14ac:dyDescent="0.25">
      <c r="A87" s="123" t="s">
        <v>40</v>
      </c>
      <c r="B87">
        <v>76787</v>
      </c>
      <c r="C87">
        <v>128971</v>
      </c>
      <c r="D87">
        <v>143537</v>
      </c>
      <c r="E87">
        <v>150937</v>
      </c>
      <c r="F87">
        <v>150059</v>
      </c>
      <c r="G87">
        <v>117204</v>
      </c>
    </row>
    <row r="88" spans="1:7" x14ac:dyDescent="0.25">
      <c r="A88" s="123" t="s">
        <v>51</v>
      </c>
      <c r="B88">
        <v>943</v>
      </c>
      <c r="C88">
        <v>2697</v>
      </c>
      <c r="D88">
        <v>3558</v>
      </c>
      <c r="E88" s="113">
        <v>3635.7</v>
      </c>
      <c r="F88">
        <v>3565</v>
      </c>
      <c r="G88">
        <v>4671</v>
      </c>
    </row>
    <row r="89" spans="1:7" x14ac:dyDescent="0.25">
      <c r="A89" s="123" t="s">
        <v>62</v>
      </c>
      <c r="B89">
        <v>10591</v>
      </c>
      <c r="C89">
        <v>11339</v>
      </c>
      <c r="D89">
        <v>63234</v>
      </c>
      <c r="E89">
        <v>56344</v>
      </c>
      <c r="F89">
        <v>26373</v>
      </c>
      <c r="G89">
        <v>16414</v>
      </c>
    </row>
    <row r="90" spans="1:7" x14ac:dyDescent="0.25">
      <c r="A90" s="123" t="s">
        <v>80</v>
      </c>
      <c r="B90">
        <v>0</v>
      </c>
      <c r="C90">
        <v>59</v>
      </c>
      <c r="D90">
        <v>0</v>
      </c>
      <c r="E90">
        <v>0</v>
      </c>
      <c r="F90">
        <v>0</v>
      </c>
      <c r="G90">
        <v>0</v>
      </c>
    </row>
    <row r="91" spans="1:7" x14ac:dyDescent="0.25">
      <c r="A91" s="123" t="s">
        <v>77</v>
      </c>
      <c r="B91">
        <v>48943</v>
      </c>
      <c r="C91">
        <v>52793</v>
      </c>
      <c r="D91">
        <v>0</v>
      </c>
      <c r="E91">
        <v>0</v>
      </c>
      <c r="F91">
        <v>0</v>
      </c>
      <c r="G91">
        <v>0</v>
      </c>
    </row>
    <row r="92" spans="1:7" x14ac:dyDescent="0.25">
      <c r="A92" s="123" t="s">
        <v>152</v>
      </c>
      <c r="B92">
        <f t="shared" ref="B92:G92" si="13">SUM(B86:B91)</f>
        <v>148881</v>
      </c>
      <c r="C92">
        <f t="shared" si="13"/>
        <v>235507</v>
      </c>
      <c r="D92">
        <f t="shared" si="13"/>
        <v>210635</v>
      </c>
      <c r="E92" s="113">
        <f t="shared" si="13"/>
        <v>211133.7</v>
      </c>
      <c r="F92">
        <f t="shared" si="13"/>
        <v>179997</v>
      </c>
      <c r="G92">
        <f t="shared" si="13"/>
        <v>140050</v>
      </c>
    </row>
    <row r="93" spans="1:7" x14ac:dyDescent="0.25">
      <c r="A93" s="123"/>
    </row>
    <row r="94" spans="1:7" x14ac:dyDescent="0.25">
      <c r="A94" s="123" t="s">
        <v>4</v>
      </c>
      <c r="B94" s="125"/>
      <c r="C94" s="125"/>
      <c r="D94" s="125"/>
      <c r="E94" s="125"/>
      <c r="F94" s="125"/>
      <c r="G94" s="125"/>
    </row>
    <row r="95" spans="1:7" x14ac:dyDescent="0.25">
      <c r="A95" s="123" t="s">
        <v>28</v>
      </c>
      <c r="B95" s="125"/>
      <c r="C95" s="125"/>
      <c r="D95" s="125"/>
      <c r="E95" s="125"/>
      <c r="F95" s="125"/>
      <c r="G95" s="125"/>
    </row>
    <row r="96" spans="1:7" x14ac:dyDescent="0.25">
      <c r="A96" s="123" t="s">
        <v>79</v>
      </c>
      <c r="B96" s="118">
        <f t="shared" ref="B96:B101" si="14">1/$B$92*B86</f>
        <v>7.8028761225408208E-2</v>
      </c>
      <c r="C96" s="118">
        <f t="shared" ref="C96:C101" si="15">1/$C$92*C86</f>
        <v>0.16835168381406923</v>
      </c>
      <c r="D96" s="118">
        <f t="shared" ref="D96:D101" si="16">1/$D$92*D86</f>
        <v>1.452750017803309E-3</v>
      </c>
      <c r="E96" s="118">
        <f t="shared" ref="E96:E101" si="17">1/$E$92*E86</f>
        <v>1.0277847638723709E-3</v>
      </c>
      <c r="F96" s="118">
        <f t="shared" ref="F96:F101" si="18">1/$F$92*F86</f>
        <v>0</v>
      </c>
      <c r="G96" s="118">
        <f t="shared" ref="G96:G101" si="19">1/$G$92*G86</f>
        <v>1.2574080685469476E-2</v>
      </c>
    </row>
    <row r="97" spans="1:7" x14ac:dyDescent="0.25">
      <c r="A97" s="123" t="s">
        <v>40</v>
      </c>
      <c r="B97" s="118">
        <f t="shared" si="14"/>
        <v>0.51576090971984334</v>
      </c>
      <c r="C97" s="118">
        <f t="shared" si="15"/>
        <v>0.54763128059887822</v>
      </c>
      <c r="D97" s="118">
        <f t="shared" si="16"/>
        <v>0.68144895197854105</v>
      </c>
      <c r="E97" s="118">
        <f t="shared" si="17"/>
        <v>0.71488824380001859</v>
      </c>
      <c r="F97" s="118">
        <f t="shared" si="18"/>
        <v>0.83367500569453934</v>
      </c>
      <c r="G97" s="118">
        <f t="shared" si="19"/>
        <v>0.83687254551945733</v>
      </c>
    </row>
    <row r="98" spans="1:7" x14ac:dyDescent="0.25">
      <c r="A98" s="123" t="s">
        <v>51</v>
      </c>
      <c r="B98" s="118">
        <f t="shared" si="14"/>
        <v>6.3339176926538645E-3</v>
      </c>
      <c r="C98" s="118">
        <f t="shared" si="15"/>
        <v>1.1451888903514545E-2</v>
      </c>
      <c r="D98" s="118">
        <f t="shared" si="16"/>
        <v>1.6891779618771811E-2</v>
      </c>
      <c r="E98" s="118">
        <f t="shared" si="17"/>
        <v>1.7219894313413725E-2</v>
      </c>
      <c r="F98" s="118">
        <f t="shared" si="18"/>
        <v>1.9805885653649782E-2</v>
      </c>
      <c r="G98" s="118">
        <f t="shared" si="19"/>
        <v>3.335237415208854E-2</v>
      </c>
    </row>
    <row r="99" spans="1:7" x14ac:dyDescent="0.25">
      <c r="A99" s="123" t="s">
        <v>62</v>
      </c>
      <c r="B99" s="118">
        <f t="shared" si="14"/>
        <v>7.1137351307420021E-2</v>
      </c>
      <c r="C99" s="118">
        <f t="shared" si="15"/>
        <v>4.8147188830905241E-2</v>
      </c>
      <c r="D99" s="118">
        <f t="shared" si="16"/>
        <v>0.30020651838488382</v>
      </c>
      <c r="E99" s="118">
        <f t="shared" si="17"/>
        <v>0.26686407712269522</v>
      </c>
      <c r="F99" s="118">
        <f t="shared" si="18"/>
        <v>0.14651910865181086</v>
      </c>
      <c r="G99" s="118">
        <f t="shared" si="19"/>
        <v>0.11720099964298465</v>
      </c>
    </row>
    <row r="100" spans="1:7" x14ac:dyDescent="0.25">
      <c r="A100" s="123" t="s">
        <v>80</v>
      </c>
      <c r="B100" s="118">
        <f t="shared" si="14"/>
        <v>0</v>
      </c>
      <c r="C100" s="118">
        <f t="shared" si="15"/>
        <v>2.5052333900903157E-4</v>
      </c>
      <c r="D100" s="118">
        <f t="shared" si="16"/>
        <v>0</v>
      </c>
      <c r="E100" s="118">
        <f t="shared" si="17"/>
        <v>0</v>
      </c>
      <c r="F100" s="118">
        <f t="shared" si="18"/>
        <v>0</v>
      </c>
      <c r="G100" s="118">
        <f t="shared" si="19"/>
        <v>0</v>
      </c>
    </row>
    <row r="101" spans="1:7" x14ac:dyDescent="0.25">
      <c r="A101" s="123" t="s">
        <v>77</v>
      </c>
      <c r="B101" s="118">
        <f t="shared" si="14"/>
        <v>0.32873906005467457</v>
      </c>
      <c r="C101" s="118">
        <f t="shared" si="15"/>
        <v>0.22416743451362381</v>
      </c>
      <c r="D101" s="118">
        <f t="shared" si="16"/>
        <v>0</v>
      </c>
      <c r="E101" s="118">
        <f t="shared" si="17"/>
        <v>0</v>
      </c>
      <c r="F101" s="118">
        <f t="shared" si="18"/>
        <v>0</v>
      </c>
      <c r="G101" s="118">
        <f t="shared" si="19"/>
        <v>0</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Statistik</vt:lpstr>
      <vt:lpstr>Bewegungenn_ab1995</vt:lpstr>
      <vt:lpstr>Metadaten</vt:lpstr>
      <vt:lpstr>Diagramme (2)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Hardmeier Sibylla BAFU</dc:creator>
  <cp:lastModifiedBy>Barriere Pascal</cp:lastModifiedBy>
  <dcterms:created xsi:type="dcterms:W3CDTF">2020-05-13T07:38:02Z</dcterms:created>
  <dcterms:modified xsi:type="dcterms:W3CDTF">2023-09-07T10:43:49Z</dcterms:modified>
</cp:coreProperties>
</file>