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DAFU\1_Di\12_OeffentlArbeit\122_InformationKunden\Publikationen\Umweltdaten\Daten_2022\01_Abfall\011_Komm-Sammlungen\"/>
    </mc:Choice>
  </mc:AlternateContent>
  <bookViews>
    <workbookView xWindow="0" yWindow="-210" windowWidth="1785" windowHeight="2070" tabRatio="1000"/>
  </bookViews>
  <sheets>
    <sheet name="Anlieferung" sheetId="3" r:id="rId1"/>
    <sheet name="Auslieferung" sheetId="4" r:id="rId2"/>
    <sheet name="Metadaten" sheetId="5" r:id="rId3"/>
  </sheets>
  <definedNames>
    <definedName name="Excel_BuiltIn_Database">#REF!</definedName>
  </definedNames>
  <calcPr calcId="162913"/>
</workbook>
</file>

<file path=xl/calcChain.xml><?xml version="1.0" encoding="utf-8"?>
<calcChain xmlns="http://schemas.openxmlformats.org/spreadsheetml/2006/main">
  <c r="S10" i="4" l="1"/>
  <c r="S11" i="3"/>
  <c r="R10" i="4" l="1"/>
  <c r="R11" i="3"/>
  <c r="P10" i="4" l="1"/>
  <c r="Q10" i="4"/>
  <c r="Q11" i="3"/>
  <c r="P11" i="3" l="1"/>
  <c r="O10" i="4" l="1"/>
  <c r="O11" i="3"/>
  <c r="N10" i="4" l="1"/>
  <c r="N3" i="3"/>
  <c r="N10" i="3"/>
  <c r="N9" i="3"/>
  <c r="N11" i="3" s="1"/>
  <c r="N7" i="3"/>
  <c r="N8" i="3"/>
  <c r="N4" i="3"/>
  <c r="N5" i="3"/>
  <c r="N2" i="3"/>
  <c r="M9" i="3"/>
  <c r="M10" i="3" s="1"/>
  <c r="M8" i="3"/>
  <c r="M7" i="3"/>
  <c r="M6" i="3"/>
  <c r="M5" i="3"/>
  <c r="M4" i="3"/>
  <c r="M3" i="3"/>
  <c r="M11" i="3" s="1"/>
  <c r="M2" i="3"/>
  <c r="M10" i="4"/>
</calcChain>
</file>

<file path=xl/sharedStrings.xml><?xml version="1.0" encoding="utf-8"?>
<sst xmlns="http://schemas.openxmlformats.org/spreadsheetml/2006/main" count="72" uniqueCount="67">
  <si>
    <t>RESH (Reststoff Shredder)</t>
  </si>
  <si>
    <t>Kommunale Abfuhr</t>
  </si>
  <si>
    <t>Gewerbe / Industrie / Bau</t>
  </si>
  <si>
    <t>Klärschlamm (TS)</t>
  </si>
  <si>
    <t>Sonderabfälle</t>
  </si>
  <si>
    <t>Diverse Abfälle</t>
  </si>
  <si>
    <t>Aushilfe andere Kehrichtregionen</t>
  </si>
  <si>
    <t>Industrie, vertraglich gesichert</t>
  </si>
  <si>
    <t>Marktkehricht (extern)</t>
  </si>
  <si>
    <t>Wäscherschlamm</t>
  </si>
  <si>
    <t>Zink</t>
  </si>
  <si>
    <t>Zementat</t>
  </si>
  <si>
    <t>Filterasche gewaschen (Deponie)</t>
  </si>
  <si>
    <t>Hydroxidschlamm (Recycling)</t>
  </si>
  <si>
    <t>Schlacke (Deponie)</t>
  </si>
  <si>
    <t>Filterasche extern</t>
  </si>
  <si>
    <t>Aktivkohle mit Hg (Recycling)</t>
  </si>
  <si>
    <t>Ionenaustauscherharze mit Hg (Recycling)</t>
  </si>
  <si>
    <t>---</t>
  </si>
  <si>
    <t>Total  Menge Kehricht angeliefert</t>
  </si>
  <si>
    <r>
      <t xml:space="preserve">Abfallkategorie </t>
    </r>
    <r>
      <rPr>
        <sz val="10"/>
        <rFont val="Frutiger LT Com 55 Roman"/>
        <family val="2"/>
      </rPr>
      <t>[t/a]</t>
    </r>
  </si>
  <si>
    <t>Total Mengen Reststoffe ausgeliefert</t>
  </si>
  <si>
    <t>Thema</t>
  </si>
  <si>
    <t>Kehrichtverbrennung / Kommunale Sammlungen</t>
  </si>
  <si>
    <t>Titel (DE)</t>
  </si>
  <si>
    <t>Anlieferungs- und Auslieferungsmengen KEBAG AG Zuchwil</t>
  </si>
  <si>
    <t>Beschreibung (DE)</t>
  </si>
  <si>
    <t>Anlieferungsmengen pro Abfallkategorie zur Verbrennung in der KEBAG Zuchwil und Auslieferungsmengen pro Reststoffkategorie</t>
  </si>
  <si>
    <t>Projekt (Ziel / Zweck)</t>
  </si>
  <si>
    <t>Abfallplanung, Kontrolle und Koordination KVA, Kenntniss über die kantonalen Abfallströme</t>
  </si>
  <si>
    <t>Organisation</t>
  </si>
  <si>
    <t>Amt für Umwelt AfU, Kanton Solothurn</t>
  </si>
  <si>
    <t>Kontaktstelle, Name</t>
  </si>
  <si>
    <t>Ramon Schneider, AfU, Abteilung Stoffe</t>
  </si>
  <si>
    <t>Kontaktstelle, E-Mail</t>
  </si>
  <si>
    <t>afu@bd.so.ch</t>
  </si>
  <si>
    <t>Nutzungsbedingung</t>
  </si>
  <si>
    <t>Nicht-kommerzielle Nutzung erlaubt / Kommerzielle Nutzung erlaubt / mit Quellenangabe</t>
  </si>
  <si>
    <t>Geändert / Stand</t>
  </si>
  <si>
    <t>Aktualisierungsintervall</t>
  </si>
  <si>
    <t>jährlich</t>
  </si>
  <si>
    <t>Startdatum</t>
  </si>
  <si>
    <t>Enddatum</t>
  </si>
  <si>
    <t>verfügbare Daten</t>
  </si>
  <si>
    <t>ab 1976</t>
  </si>
  <si>
    <t>Abgabe Datenformat</t>
  </si>
  <si>
    <t>*.xlsx / *.jpg (Karte)</t>
  </si>
  <si>
    <t>Tags (Stichworte)</t>
  </si>
  <si>
    <t>Anlieferungsmenge, Abfallkategorie, Verbrennung, KEBAG, Kommunale Abfuhr, Gewerbe, Industrie, Klärschlamm, Sonderabfälle, RESH, Marktkehricht, Auslieferungsmenge, Reststoffkategorie, KEBAG, Wäscherschlamm, Filterasche, Aktivkohle, Hydroxidschlamm, Kehrichtschlacke, Ionenaustauscherharze, Zementat, Zink</t>
  </si>
  <si>
    <t>Methode</t>
  </si>
  <si>
    <t xml:space="preserve">Daten werden von der KEBAG Zuchwil geliefert. </t>
  </si>
  <si>
    <t>Methode: weitere Angaben</t>
  </si>
  <si>
    <t>Anzahl Messungen</t>
  </si>
  <si>
    <t>tägliche Werte werden zu Jahreswerten aufsummiert.</t>
  </si>
  <si>
    <t>Grenzwerte / Qualitätsziele / Anforderungen</t>
  </si>
  <si>
    <t>maximale Anlieferungsmenge gemäss Betriebsbewilligung 220'000t/Jahr</t>
  </si>
  <si>
    <t>Attribute in Datensatz</t>
  </si>
  <si>
    <t>Anlieferungsmengen pro Abfallkategorie, Auslieferungsmengen pro Abfallkategorie [to pro Jahr]</t>
  </si>
  <si>
    <t>Datengrundlagen</t>
  </si>
  <si>
    <t>Wägungen der KEBAG Zuchwil</t>
  </si>
  <si>
    <t>Erhebungsmethode</t>
  </si>
  <si>
    <t>Waage der Eingangskontrolle der KEBAG Zuchwil</t>
  </si>
  <si>
    <t>Erfassungsmethode</t>
  </si>
  <si>
    <t>digitale Speicherung bei der KEBAG Zuchwil</t>
  </si>
  <si>
    <t>weitere Verwendungen</t>
  </si>
  <si>
    <t>Bemerkung</t>
  </si>
  <si>
    <t>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</si>
</sst>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MS Sans Serif"/>
      <family val="2"/>
    </font>
    <font>
      <sz val="10"/>
      <name val="MS Sans Serif"/>
      <family val="2"/>
    </font>
    <font>
      <b/>
      <sz val="10"/>
      <name val="Frutiger LT Com 55 Roman"/>
      <family val="2"/>
    </font>
    <font>
      <sz val="10"/>
      <name val="Frutiger LT Com 55 Roman"/>
      <family val="2"/>
    </font>
    <font>
      <sz val="10"/>
      <color indexed="10"/>
      <name val="Frutiger LT Com 55 Roman"/>
      <family val="2"/>
    </font>
    <font>
      <sz val="10"/>
      <color rgb="FFFF0000"/>
      <name val="Frutiger LT Com 55 Roman"/>
      <family val="2"/>
    </font>
    <font>
      <sz val="10"/>
      <color theme="1"/>
      <name val="Frutiger LT Com 55 Roman"/>
      <family val="2"/>
    </font>
    <font>
      <b/>
      <sz val="10"/>
      <color rgb="FF000000"/>
      <name val="Frutiger LT Com 55 Roman"/>
      <family val="2"/>
    </font>
    <font>
      <sz val="10"/>
      <color rgb="FF000000"/>
      <name val="Frutiger LT Com 55 Roman"/>
      <family val="2"/>
    </font>
    <font>
      <sz val="11"/>
      <color theme="1"/>
      <name val="Frutiger LT Com 55 Roman"/>
      <family val="2"/>
    </font>
    <font>
      <b/>
      <sz val="10"/>
      <color theme="1"/>
      <name val="Frutiger LT Com 55 Roman"/>
      <family val="2"/>
    </font>
    <font>
      <b/>
      <sz val="10"/>
      <color rgb="FFFF0000"/>
      <name val="Frutiger LT Com 55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0" applyFont="1"/>
    <xf numFmtId="0" fontId="3" fillId="0" borderId="0" xfId="1" applyFont="1"/>
    <xf numFmtId="3" fontId="3" fillId="0" borderId="0" xfId="1" applyNumberFormat="1" applyFont="1" applyAlignment="1">
      <alignment horizontal="right"/>
    </xf>
    <xf numFmtId="3" fontId="2" fillId="0" borderId="0" xfId="1" applyNumberFormat="1" applyFont="1" applyFill="1"/>
    <xf numFmtId="3" fontId="3" fillId="0" borderId="0" xfId="1" applyNumberFormat="1" applyFont="1"/>
    <xf numFmtId="3" fontId="3" fillId="0" borderId="0" xfId="0" applyNumberFormat="1" applyFont="1"/>
    <xf numFmtId="3" fontId="5" fillId="0" borderId="0" xfId="0" applyNumberFormat="1" applyFont="1"/>
    <xf numFmtId="3" fontId="3" fillId="0" borderId="0" xfId="1" applyNumberFormat="1" applyFont="1" applyFill="1"/>
    <xf numFmtId="3" fontId="5" fillId="0" borderId="0" xfId="1" applyNumberFormat="1" applyFont="1"/>
    <xf numFmtId="0" fontId="3" fillId="0" borderId="0" xfId="1" applyFont="1" applyFill="1"/>
    <xf numFmtId="3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0" xfId="1" applyNumberFormat="1" applyFont="1"/>
    <xf numFmtId="0" fontId="2" fillId="0" borderId="0" xfId="0" applyFont="1"/>
    <xf numFmtId="0" fontId="2" fillId="0" borderId="0" xfId="1" applyFont="1" applyFill="1"/>
    <xf numFmtId="3" fontId="3" fillId="0" borderId="0" xfId="1" quotePrefix="1" applyNumberFormat="1" applyFont="1" applyAlignment="1">
      <alignment horizontal="center"/>
    </xf>
    <xf numFmtId="3" fontId="4" fillId="0" borderId="0" xfId="1" applyNumberFormat="1" applyFont="1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0" xfId="0" applyFont="1" applyFill="1"/>
    <xf numFmtId="4" fontId="3" fillId="0" borderId="0" xfId="0" applyNumberFormat="1" applyFont="1"/>
    <xf numFmtId="0" fontId="11" fillId="0" borderId="0" xfId="1" applyFont="1"/>
    <xf numFmtId="3" fontId="11" fillId="0" borderId="0" xfId="1" applyNumberFormat="1" applyFont="1"/>
    <xf numFmtId="3" fontId="11" fillId="0" borderId="0" xfId="1" applyNumberFormat="1" applyFont="1" applyFill="1"/>
    <xf numFmtId="4" fontId="3" fillId="0" borderId="0" xfId="0" applyNumberFormat="1" applyFont="1" applyFill="1"/>
    <xf numFmtId="3" fontId="3" fillId="0" borderId="0" xfId="0" applyNumberFormat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BCBC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fu@bd.so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Normal="100" workbookViewId="0">
      <pane xSplit="4965" topLeftCell="J1" activePane="topRight"/>
      <selection activeCell="A7" sqref="A7"/>
      <selection pane="topRight" activeCell="S1" sqref="S1"/>
    </sheetView>
  </sheetViews>
  <sheetFormatPr baseColWidth="10" defaultRowHeight="12.75" x14ac:dyDescent="0.2"/>
  <cols>
    <col min="1" max="1" width="43.5703125" style="3" customWidth="1"/>
    <col min="2" max="2" width="9.85546875" style="3" bestFit="1" customWidth="1"/>
    <col min="3" max="3" width="10.28515625" style="3" bestFit="1" customWidth="1"/>
    <col min="4" max="5" width="9.42578125" style="3" bestFit="1" customWidth="1"/>
    <col min="6" max="6" width="10.28515625" style="3" bestFit="1" customWidth="1"/>
    <col min="7" max="7" width="10.140625" style="3" bestFit="1" customWidth="1"/>
    <col min="8" max="8" width="9.85546875" style="3" bestFit="1" customWidth="1"/>
    <col min="9" max="9" width="17.28515625" style="3" customWidth="1"/>
    <col min="10" max="10" width="9.85546875" style="3" bestFit="1" customWidth="1"/>
    <col min="11" max="11" width="10.28515625" style="3" bestFit="1" customWidth="1"/>
    <col min="12" max="12" width="9.85546875" style="3" bestFit="1" customWidth="1"/>
    <col min="13" max="14" width="10.28515625" style="3" bestFit="1" customWidth="1"/>
    <col min="15" max="16384" width="11.42578125" style="3"/>
  </cols>
  <sheetData>
    <row r="1" spans="1:22" ht="14.25" x14ac:dyDescent="0.25">
      <c r="A1" s="1" t="s">
        <v>20</v>
      </c>
      <c r="B1" s="1">
        <v>2005</v>
      </c>
      <c r="C1" s="1">
        <v>2006</v>
      </c>
      <c r="D1" s="1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9">
        <v>2015</v>
      </c>
      <c r="M1" s="1">
        <v>2016</v>
      </c>
      <c r="N1" s="1">
        <v>2017</v>
      </c>
      <c r="O1" s="1">
        <v>2018</v>
      </c>
      <c r="P1" s="1">
        <v>2019</v>
      </c>
      <c r="Q1" s="1">
        <v>2020</v>
      </c>
      <c r="R1" s="1">
        <v>2021</v>
      </c>
      <c r="S1" s="40">
        <v>2022</v>
      </c>
    </row>
    <row r="2" spans="1:22" x14ac:dyDescent="0.2">
      <c r="A2" s="12" t="s">
        <v>1</v>
      </c>
      <c r="B2" s="7">
        <v>100847.09999999999</v>
      </c>
      <c r="C2" s="7">
        <v>102506.64</v>
      </c>
      <c r="D2" s="7">
        <v>103506.8</v>
      </c>
      <c r="E2" s="7">
        <v>103990.11</v>
      </c>
      <c r="F2" s="7">
        <v>104188.53000000001</v>
      </c>
      <c r="G2" s="7">
        <v>103715.06</v>
      </c>
      <c r="H2" s="7">
        <v>105490.56999999999</v>
      </c>
      <c r="I2" s="7">
        <v>107067.35</v>
      </c>
      <c r="J2" s="7">
        <v>106383.65000000001</v>
      </c>
      <c r="K2" s="7">
        <v>106456.89</v>
      </c>
      <c r="L2" s="10">
        <v>105848.94</v>
      </c>
      <c r="M2" s="10">
        <f>55131.94+49537.53+1237.27</f>
        <v>105906.74</v>
      </c>
      <c r="N2" s="10">
        <f>52501.11+435.62+50372.94+1155.98</f>
        <v>104465.65000000001</v>
      </c>
      <c r="O2" s="10">
        <v>106106.63999999998</v>
      </c>
      <c r="P2" s="10">
        <v>102527.35999999999</v>
      </c>
      <c r="Q2" s="10">
        <v>105521.15999999999</v>
      </c>
      <c r="R2" s="10">
        <v>104835.72</v>
      </c>
      <c r="S2" s="14">
        <v>101935.06</v>
      </c>
    </row>
    <row r="3" spans="1:22" x14ac:dyDescent="0.2">
      <c r="A3" s="12" t="s">
        <v>2</v>
      </c>
      <c r="B3" s="7">
        <v>59712.57</v>
      </c>
      <c r="C3" s="7">
        <v>63309.11</v>
      </c>
      <c r="D3" s="7">
        <v>67318.47</v>
      </c>
      <c r="E3" s="7">
        <v>66329.139999999985</v>
      </c>
      <c r="F3" s="7">
        <v>70177.02</v>
      </c>
      <c r="G3" s="7">
        <v>66048.990000000005</v>
      </c>
      <c r="H3" s="7">
        <v>68060.28</v>
      </c>
      <c r="I3" s="7">
        <v>65263.150000000009</v>
      </c>
      <c r="J3" s="7">
        <v>65447.51</v>
      </c>
      <c r="K3" s="7">
        <v>62785.740000000005</v>
      </c>
      <c r="L3" s="10">
        <v>53906.009999999995</v>
      </c>
      <c r="M3" s="10">
        <f>44768.14+4633.45+112.44+13.84+2675.72+68.48+6.32+14.06+5.44+23.86+78.94+1049.93+920.38</f>
        <v>54371</v>
      </c>
      <c r="N3" s="10">
        <f>42255.78+4853.78+144.54+3.32+1474.72+86.94+6.74+36.82+1.06+17.14+98.68+985.8+878.22</f>
        <v>50843.54</v>
      </c>
      <c r="O3" s="10">
        <v>48519.21</v>
      </c>
      <c r="P3" s="10">
        <v>48000.079999999994</v>
      </c>
      <c r="Q3" s="10">
        <v>49421.969999999987</v>
      </c>
      <c r="R3" s="10">
        <v>46818.659999999996</v>
      </c>
      <c r="S3" s="14">
        <v>43198.89</v>
      </c>
    </row>
    <row r="4" spans="1:22" x14ac:dyDescent="0.2">
      <c r="A4" s="12" t="s">
        <v>3</v>
      </c>
      <c r="B4" s="7">
        <v>4483.83</v>
      </c>
      <c r="C4" s="7">
        <v>4198</v>
      </c>
      <c r="D4" s="7">
        <v>5604.64</v>
      </c>
      <c r="E4" s="7">
        <v>5847.09</v>
      </c>
      <c r="F4" s="7">
        <v>5954.78</v>
      </c>
      <c r="G4" s="7">
        <v>5878.18</v>
      </c>
      <c r="H4" s="7">
        <v>5747.76</v>
      </c>
      <c r="I4" s="7">
        <v>5537.12</v>
      </c>
      <c r="J4" s="7">
        <v>5472.9</v>
      </c>
      <c r="K4" s="7">
        <v>5392.57</v>
      </c>
      <c r="L4" s="10">
        <v>4890.05</v>
      </c>
      <c r="M4" s="10">
        <f>4313.14</f>
        <v>4313.1400000000003</v>
      </c>
      <c r="N4" s="10">
        <f>4152.64+33.94</f>
        <v>4186.58</v>
      </c>
      <c r="O4" s="10">
        <v>3694</v>
      </c>
      <c r="P4" s="10">
        <v>3755.83</v>
      </c>
      <c r="Q4" s="10">
        <v>4039.84</v>
      </c>
      <c r="R4" s="10">
        <v>3855.96</v>
      </c>
      <c r="S4" s="14">
        <v>4055</v>
      </c>
    </row>
    <row r="5" spans="1:22" x14ac:dyDescent="0.2">
      <c r="A5" s="12" t="s">
        <v>4</v>
      </c>
      <c r="B5" s="10">
        <v>533.41999999999996</v>
      </c>
      <c r="C5" s="10">
        <v>510.89</v>
      </c>
      <c r="D5" s="10">
        <v>675.15</v>
      </c>
      <c r="E5" s="10">
        <v>579.44000000000005</v>
      </c>
      <c r="F5" s="10">
        <v>503.58</v>
      </c>
      <c r="G5" s="10">
        <v>673.26</v>
      </c>
      <c r="H5" s="10">
        <v>555.89</v>
      </c>
      <c r="I5" s="10">
        <v>496.82</v>
      </c>
      <c r="J5" s="10">
        <v>544.26</v>
      </c>
      <c r="K5" s="10">
        <v>633.4</v>
      </c>
      <c r="L5" s="10">
        <v>701.52</v>
      </c>
      <c r="M5" s="10">
        <f>923.6+145.48</f>
        <v>1069.08</v>
      </c>
      <c r="N5" s="10">
        <f>779.34+93.68</f>
        <v>873.02</v>
      </c>
      <c r="O5" s="10">
        <v>870</v>
      </c>
      <c r="P5" s="10">
        <v>1092.1199999999999</v>
      </c>
      <c r="Q5" s="10">
        <v>2987.2</v>
      </c>
      <c r="R5" s="10">
        <v>1434.1399999999999</v>
      </c>
      <c r="S5" s="14">
        <v>1224.5999999999999</v>
      </c>
      <c r="T5" s="38"/>
      <c r="U5" s="38"/>
      <c r="V5" s="38"/>
    </row>
    <row r="6" spans="1:22" x14ac:dyDescent="0.2">
      <c r="A6" s="4" t="s">
        <v>0</v>
      </c>
      <c r="B6" s="20" t="s">
        <v>18</v>
      </c>
      <c r="C6" s="20" t="s">
        <v>18</v>
      </c>
      <c r="D6" s="7">
        <v>134.34</v>
      </c>
      <c r="E6" s="7">
        <v>95.34</v>
      </c>
      <c r="F6" s="20" t="s">
        <v>18</v>
      </c>
      <c r="G6" s="20" t="s">
        <v>18</v>
      </c>
      <c r="H6" s="20" t="s">
        <v>18</v>
      </c>
      <c r="I6" s="7">
        <v>1928.12</v>
      </c>
      <c r="J6" s="7">
        <v>1036.08</v>
      </c>
      <c r="K6" s="7">
        <v>587.6</v>
      </c>
      <c r="L6" s="10">
        <v>210.54</v>
      </c>
      <c r="M6" s="10">
        <f>71.56</f>
        <v>71.56</v>
      </c>
      <c r="N6" s="10">
        <v>15.9</v>
      </c>
      <c r="O6" s="10">
        <v>49</v>
      </c>
      <c r="P6" s="10">
        <v>1261.06</v>
      </c>
      <c r="Q6" s="10">
        <v>1688.14</v>
      </c>
      <c r="R6" s="10">
        <v>2105.92</v>
      </c>
      <c r="S6" s="14">
        <v>716.92</v>
      </c>
    </row>
    <row r="7" spans="1:22" x14ac:dyDescent="0.2">
      <c r="A7" s="12" t="s">
        <v>5</v>
      </c>
      <c r="B7" s="7">
        <v>3521.9699999999993</v>
      </c>
      <c r="C7" s="7">
        <v>3804.13</v>
      </c>
      <c r="D7" s="7">
        <v>2907.66</v>
      </c>
      <c r="E7" s="7">
        <v>2226.34</v>
      </c>
      <c r="F7" s="7">
        <v>2288.34</v>
      </c>
      <c r="G7" s="7">
        <v>2079.44</v>
      </c>
      <c r="H7" s="7">
        <v>2159.2700000000004</v>
      </c>
      <c r="I7" s="7">
        <v>2226.98</v>
      </c>
      <c r="J7" s="7">
        <v>2434.5700000000002</v>
      </c>
      <c r="K7" s="7">
        <v>2484.1800000000003</v>
      </c>
      <c r="L7" s="10">
        <v>2319.79</v>
      </c>
      <c r="M7" s="10">
        <f>15.44+127.64+2.52+619.64+472.3+912.19+33.2</f>
        <v>2182.9299999999998</v>
      </c>
      <c r="N7" s="10">
        <f>56.24+61.08+6.74+552+454.53+859.1</f>
        <v>1989.69</v>
      </c>
      <c r="O7" s="10">
        <v>2121</v>
      </c>
      <c r="P7" s="10">
        <v>2264.7200000000003</v>
      </c>
      <c r="Q7" s="10">
        <v>2313.59</v>
      </c>
      <c r="R7" s="10">
        <v>1104.4000000000001</v>
      </c>
      <c r="S7" s="14">
        <v>1113.6399999999999</v>
      </c>
    </row>
    <row r="8" spans="1:22" x14ac:dyDescent="0.2">
      <c r="A8" s="12" t="s">
        <v>6</v>
      </c>
      <c r="B8" s="7">
        <v>522.5</v>
      </c>
      <c r="C8" s="7">
        <v>631.58000000000004</v>
      </c>
      <c r="D8" s="7">
        <v>1397.58</v>
      </c>
      <c r="E8" s="7">
        <v>83.28</v>
      </c>
      <c r="F8" s="7">
        <v>4616.2400000000007</v>
      </c>
      <c r="G8" s="7">
        <v>4275.8999999999996</v>
      </c>
      <c r="H8" s="7">
        <v>6062.05</v>
      </c>
      <c r="I8" s="7">
        <v>3618.7200000000003</v>
      </c>
      <c r="J8" s="7">
        <v>4309.38</v>
      </c>
      <c r="K8" s="7">
        <v>9869.9500000000007</v>
      </c>
      <c r="L8" s="10">
        <v>12752.34</v>
      </c>
      <c r="M8" s="10">
        <f>1376.8+413.82+7871.58</f>
        <v>9662.2000000000007</v>
      </c>
      <c r="N8" s="10">
        <f>11.84+3026.88+816.96+403.28+566.9</f>
        <v>4825.8599999999997</v>
      </c>
      <c r="O8" s="10">
        <v>3952.3999999999996</v>
      </c>
      <c r="P8" s="10">
        <v>3750.86</v>
      </c>
      <c r="Q8" s="10">
        <v>3285.1000000000004</v>
      </c>
      <c r="R8" s="10">
        <v>8308.0299999999988</v>
      </c>
      <c r="S8" s="14">
        <v>10269.700000000001</v>
      </c>
    </row>
    <row r="9" spans="1:22" x14ac:dyDescent="0.2">
      <c r="A9" s="12" t="s">
        <v>7</v>
      </c>
      <c r="B9" s="7">
        <v>25953.939999999995</v>
      </c>
      <c r="C9" s="7">
        <v>32442.25</v>
      </c>
      <c r="D9" s="7">
        <v>15377.48</v>
      </c>
      <c r="E9" s="7">
        <v>16106.96</v>
      </c>
      <c r="F9" s="7">
        <v>13951.98</v>
      </c>
      <c r="G9" s="7">
        <v>13458.900000000001</v>
      </c>
      <c r="H9" s="7">
        <v>15897.189999999999</v>
      </c>
      <c r="I9" s="7">
        <v>17171.16</v>
      </c>
      <c r="J9" s="7">
        <v>18159.34</v>
      </c>
      <c r="K9" s="7">
        <v>16335.57</v>
      </c>
      <c r="L9" s="10">
        <v>23921.200000000001</v>
      </c>
      <c r="M9" s="10">
        <f>6354.86+510.88+6548.14+8.14+7033.8+4823.08</f>
        <v>25278.9</v>
      </c>
      <c r="N9" s="10">
        <f>4146.34+6486.86+1143.32+6425.74+36.38+6832.76+5444.04</f>
        <v>30515.440000000002</v>
      </c>
      <c r="O9" s="10">
        <v>30895</v>
      </c>
      <c r="P9" s="10">
        <v>30331.850000000002</v>
      </c>
      <c r="Q9" s="10">
        <v>30116.57</v>
      </c>
      <c r="R9" s="10">
        <v>28881.760000000002</v>
      </c>
      <c r="S9" s="14">
        <v>23911.32</v>
      </c>
    </row>
    <row r="10" spans="1:22" x14ac:dyDescent="0.2">
      <c r="A10" s="12" t="s">
        <v>8</v>
      </c>
      <c r="B10" s="7"/>
      <c r="C10" s="7"/>
      <c r="D10" s="7">
        <v>14982.41</v>
      </c>
      <c r="E10" s="7">
        <v>18323.03</v>
      </c>
      <c r="F10" s="7">
        <v>18968.400000000001</v>
      </c>
      <c r="G10" s="7">
        <v>22077.16</v>
      </c>
      <c r="H10" s="7">
        <v>15370.96</v>
      </c>
      <c r="I10" s="7">
        <v>16303.32</v>
      </c>
      <c r="J10" s="7">
        <v>17063.580000000002</v>
      </c>
      <c r="K10" s="7">
        <v>17478.64</v>
      </c>
      <c r="L10" s="10">
        <v>17347.599999999999</v>
      </c>
      <c r="M10" s="10">
        <f>4701.76+6354.86+510.88+9981.16+6548.14+1919.7+8.14+1096.3+7033.8+4.7+4823.08+892.18+4128.16-M9</f>
        <v>22723.96</v>
      </c>
      <c r="N10" s="10">
        <f>10813.06+672.28+2522.56+19.18+6519.52+525.62</f>
        <v>21072.219999999998</v>
      </c>
      <c r="O10" s="10">
        <v>28876.590000000004</v>
      </c>
      <c r="P10" s="10">
        <v>35410.86</v>
      </c>
      <c r="Q10" s="10">
        <v>36910.18</v>
      </c>
      <c r="R10" s="10">
        <v>34434.22</v>
      </c>
      <c r="S10" s="14">
        <v>36702.959999999999</v>
      </c>
    </row>
    <row r="11" spans="1:22" ht="14.25" x14ac:dyDescent="0.25">
      <c r="A11" s="17" t="s">
        <v>19</v>
      </c>
      <c r="B11" s="17">
        <v>195575.33</v>
      </c>
      <c r="C11" s="17">
        <v>207402.6</v>
      </c>
      <c r="D11" s="17">
        <v>211904.53000000003</v>
      </c>
      <c r="E11" s="17">
        <v>213580.72999999998</v>
      </c>
      <c r="F11" s="17">
        <v>220648.87</v>
      </c>
      <c r="G11" s="17">
        <v>218206.88999999998</v>
      </c>
      <c r="H11" s="17">
        <v>219343.96999999997</v>
      </c>
      <c r="I11" s="17">
        <v>219612.74000000002</v>
      </c>
      <c r="J11" s="17">
        <v>220851.27000000002</v>
      </c>
      <c r="K11" s="17">
        <v>222024.54000000004</v>
      </c>
      <c r="L11" s="6">
        <v>221897.96</v>
      </c>
      <c r="M11" s="6">
        <f t="shared" ref="M11:Q11" si="0">SUM(M2:M10)</f>
        <v>225579.50999999998</v>
      </c>
      <c r="N11" s="6">
        <f t="shared" si="0"/>
        <v>218787.89999999997</v>
      </c>
      <c r="O11" s="6">
        <f t="shared" si="0"/>
        <v>225083.83999999997</v>
      </c>
      <c r="P11" s="6">
        <f t="shared" si="0"/>
        <v>228394.73999999993</v>
      </c>
      <c r="Q11" s="6">
        <f t="shared" si="0"/>
        <v>236283.75</v>
      </c>
      <c r="R11" s="6">
        <f>SUM(R2:R10)</f>
        <v>231778.81000000003</v>
      </c>
      <c r="S11" s="42">
        <f>SUM(S2:S10)</f>
        <v>223128.09000000005</v>
      </c>
    </row>
    <row r="12" spans="1:22" x14ac:dyDescent="0.2">
      <c r="A12" s="7" t="s">
        <v>15</v>
      </c>
      <c r="B12" s="7"/>
      <c r="C12" s="7"/>
      <c r="D12" s="21"/>
      <c r="E12" s="7"/>
      <c r="F12" s="7"/>
      <c r="G12" s="7"/>
      <c r="H12" s="7"/>
      <c r="I12" s="7"/>
      <c r="J12" s="7">
        <v>3659</v>
      </c>
      <c r="K12" s="7">
        <v>3294</v>
      </c>
      <c r="L12" s="10">
        <v>3477</v>
      </c>
      <c r="M12" s="10">
        <v>3097</v>
      </c>
      <c r="N12" s="10">
        <v>3203</v>
      </c>
      <c r="O12" s="10">
        <v>3055</v>
      </c>
      <c r="P12" s="10">
        <v>2942</v>
      </c>
      <c r="Q12" s="10">
        <v>3138</v>
      </c>
      <c r="R12" s="10">
        <v>3318</v>
      </c>
      <c r="S12" s="14">
        <v>2075</v>
      </c>
      <c r="U12" s="8"/>
    </row>
    <row r="13" spans="1:22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N13" s="22"/>
    </row>
    <row r="15" spans="1:22" x14ac:dyDescent="0.2">
      <c r="K15" s="39"/>
      <c r="L15" s="39"/>
      <c r="Q15" s="39"/>
    </row>
    <row r="16" spans="1:22" x14ac:dyDescent="0.2">
      <c r="I16" s="38"/>
      <c r="J16" s="38"/>
      <c r="K16" s="43"/>
      <c r="L16" s="38"/>
      <c r="M16" s="38"/>
      <c r="N16" s="38"/>
      <c r="O16" s="43"/>
      <c r="P16" s="38"/>
      <c r="Q16" s="43"/>
    </row>
    <row r="17" spans="9:17" x14ac:dyDescent="0.2">
      <c r="I17" s="10"/>
      <c r="J17" s="10"/>
      <c r="K17" s="38"/>
      <c r="L17" s="43"/>
      <c r="M17" s="38"/>
      <c r="N17" s="38"/>
      <c r="O17" s="10"/>
      <c r="P17" s="10"/>
      <c r="Q17" s="38"/>
    </row>
    <row r="18" spans="9:17" x14ac:dyDescent="0.2">
      <c r="I18" s="10"/>
      <c r="J18" s="10"/>
      <c r="K18" s="38"/>
      <c r="L18" s="43"/>
      <c r="M18" s="38"/>
      <c r="N18" s="38"/>
      <c r="O18" s="10"/>
      <c r="P18" s="10"/>
      <c r="Q18" s="43"/>
    </row>
    <row r="19" spans="9:17" x14ac:dyDescent="0.2">
      <c r="I19" s="10"/>
      <c r="J19" s="10"/>
      <c r="K19" s="38"/>
      <c r="L19" s="43"/>
      <c r="M19" s="38"/>
      <c r="N19" s="38"/>
      <c r="O19" s="10"/>
      <c r="P19" s="10"/>
      <c r="Q19" s="38"/>
    </row>
    <row r="20" spans="9:17" x14ac:dyDescent="0.2">
      <c r="I20" s="10"/>
      <c r="J20" s="10"/>
      <c r="K20" s="38"/>
      <c r="L20" s="43"/>
      <c r="M20" s="38"/>
      <c r="N20" s="38"/>
      <c r="O20" s="10"/>
      <c r="P20" s="10"/>
      <c r="Q20" s="43"/>
    </row>
    <row r="21" spans="9:17" x14ac:dyDescent="0.2">
      <c r="I21" s="10"/>
      <c r="J21" s="10"/>
      <c r="K21" s="38"/>
      <c r="L21" s="43"/>
      <c r="M21" s="38"/>
      <c r="N21" s="38"/>
      <c r="O21" s="10"/>
      <c r="P21" s="10"/>
      <c r="Q21" s="43"/>
    </row>
    <row r="22" spans="9:17" x14ac:dyDescent="0.2">
      <c r="I22" s="10"/>
      <c r="J22" s="10"/>
      <c r="K22" s="38"/>
      <c r="L22" s="43"/>
      <c r="M22" s="38"/>
      <c r="N22" s="38"/>
      <c r="O22" s="10"/>
      <c r="P22" s="10"/>
      <c r="Q22" s="43"/>
    </row>
    <row r="23" spans="9:17" x14ac:dyDescent="0.2">
      <c r="I23" s="10"/>
      <c r="J23" s="10"/>
      <c r="K23" s="38"/>
      <c r="L23" s="43"/>
      <c r="M23" s="38"/>
      <c r="N23" s="38"/>
      <c r="O23" s="10"/>
      <c r="P23" s="10"/>
      <c r="Q23" s="38"/>
    </row>
    <row r="24" spans="9:17" x14ac:dyDescent="0.2">
      <c r="I24" s="10"/>
      <c r="J24" s="10"/>
      <c r="K24" s="38"/>
      <c r="L24" s="43"/>
      <c r="M24" s="38"/>
      <c r="N24" s="38"/>
      <c r="O24" s="10"/>
      <c r="P24" s="38"/>
      <c r="Q24" s="38"/>
    </row>
    <row r="25" spans="9:17" x14ac:dyDescent="0.2">
      <c r="I25" s="10"/>
      <c r="J25" s="10"/>
      <c r="K25" s="38"/>
      <c r="L25" s="43"/>
      <c r="M25" s="38"/>
      <c r="N25" s="38"/>
      <c r="O25" s="10"/>
      <c r="P25" s="38"/>
      <c r="Q25" s="38"/>
    </row>
    <row r="26" spans="9:17" x14ac:dyDescent="0.2">
      <c r="I26" s="10"/>
      <c r="J26" s="38"/>
      <c r="K26" s="38"/>
      <c r="L26" s="43"/>
      <c r="M26" s="38"/>
      <c r="N26" s="38"/>
      <c r="O26" s="10"/>
      <c r="P26" s="38"/>
      <c r="Q26" s="38"/>
    </row>
    <row r="27" spans="9:17" x14ac:dyDescent="0.2">
      <c r="I27" s="10"/>
      <c r="J27" s="44"/>
      <c r="K27" s="43"/>
      <c r="L27" s="43"/>
      <c r="M27" s="38"/>
      <c r="N27" s="38"/>
      <c r="O27" s="10"/>
      <c r="P27" s="44"/>
      <c r="Q27" s="38"/>
    </row>
    <row r="28" spans="9:17" x14ac:dyDescent="0.2">
      <c r="I28" s="38"/>
      <c r="J28" s="38"/>
      <c r="K28" s="38"/>
      <c r="L28" s="38"/>
      <c r="M28" s="38"/>
      <c r="N28" s="38"/>
      <c r="O28" s="38"/>
      <c r="P28" s="38"/>
      <c r="Q28" s="38"/>
    </row>
    <row r="29" spans="9:17" x14ac:dyDescent="0.2">
      <c r="I29" s="38"/>
      <c r="J29" s="38"/>
      <c r="K29" s="38"/>
      <c r="L29" s="38"/>
      <c r="M29" s="38"/>
      <c r="N29" s="38"/>
      <c r="O29" s="38"/>
      <c r="P29" s="38"/>
      <c r="Q29" s="38"/>
    </row>
  </sheetData>
  <pageMargins left="0.70866141732283472" right="0.70866141732283472" top="0.78740157480314965" bottom="0.78740157480314965" header="0.31496062992125984" footer="0.31496062992125984"/>
  <pageSetup paperSize="9" scale="74" orientation="landscape" r:id="rId1"/>
  <headerFooter>
    <oddHeader>&amp;L&amp;"Arial,Fett"&amp;14KEBAG Anlieferungsmengen</oddHeader>
    <oddFooter>&amp;L&amp;"Arial,Standard"&amp;F / &amp;A&amp;R&amp;"Arial,Standard"&amp;D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zoomScaleNormal="100" workbookViewId="0">
      <pane xSplit="4440" topLeftCell="J1" activePane="topRight"/>
      <selection pane="topRight" activeCell="S1" sqref="S1"/>
    </sheetView>
  </sheetViews>
  <sheetFormatPr baseColWidth="10" defaultRowHeight="12.75" x14ac:dyDescent="0.2"/>
  <cols>
    <col min="1" max="1" width="38.5703125" style="3" bestFit="1" customWidth="1"/>
    <col min="2" max="19" width="8.85546875" style="3" customWidth="1"/>
    <col min="20" max="16384" width="11.42578125" style="3"/>
  </cols>
  <sheetData>
    <row r="1" spans="1:19" ht="14.25" x14ac:dyDescent="0.25">
      <c r="A1" s="1" t="s">
        <v>20</v>
      </c>
      <c r="B1" s="2">
        <v>2005</v>
      </c>
      <c r="C1" s="2">
        <v>2006</v>
      </c>
      <c r="D1" s="2">
        <v>2007</v>
      </c>
      <c r="E1" s="1">
        <v>2008</v>
      </c>
      <c r="F1" s="1">
        <v>2009</v>
      </c>
      <c r="G1" s="1">
        <v>2010</v>
      </c>
      <c r="H1" s="1">
        <v>2011</v>
      </c>
      <c r="I1" s="1">
        <v>2012</v>
      </c>
      <c r="J1" s="1">
        <v>2013</v>
      </c>
      <c r="K1" s="1">
        <v>2014</v>
      </c>
      <c r="L1" s="1">
        <v>2015</v>
      </c>
      <c r="M1" s="1">
        <v>2016</v>
      </c>
      <c r="N1" s="1">
        <v>2017</v>
      </c>
      <c r="O1" s="1">
        <v>2018</v>
      </c>
      <c r="P1" s="1">
        <v>2019</v>
      </c>
      <c r="Q1" s="1">
        <v>2020</v>
      </c>
      <c r="R1" s="1">
        <v>2021</v>
      </c>
      <c r="S1" s="40">
        <v>2022</v>
      </c>
    </row>
    <row r="2" spans="1:19" ht="14.25" x14ac:dyDescent="0.25">
      <c r="A2" s="4" t="s">
        <v>9</v>
      </c>
      <c r="B2" s="5">
        <v>57</v>
      </c>
      <c r="C2" s="5">
        <v>33</v>
      </c>
      <c r="D2" s="5">
        <v>19</v>
      </c>
      <c r="E2" s="6"/>
      <c r="F2" s="7"/>
      <c r="G2" s="7"/>
      <c r="H2" s="7"/>
      <c r="I2" s="7"/>
      <c r="J2" s="7"/>
      <c r="K2" s="7"/>
      <c r="L2" s="8"/>
      <c r="M2" s="8"/>
      <c r="N2" s="9"/>
      <c r="O2" s="8"/>
      <c r="P2" s="8"/>
      <c r="Q2" s="8"/>
      <c r="R2" s="9"/>
      <c r="S2" s="9"/>
    </row>
    <row r="3" spans="1:19" x14ac:dyDescent="0.2">
      <c r="A3" s="4" t="s">
        <v>12</v>
      </c>
      <c r="B3" s="5"/>
      <c r="C3" s="5">
        <v>2700</v>
      </c>
      <c r="D3" s="5">
        <v>2789</v>
      </c>
      <c r="E3" s="10">
        <v>4923</v>
      </c>
      <c r="F3" s="7">
        <v>3946</v>
      </c>
      <c r="G3" s="7">
        <v>3847</v>
      </c>
      <c r="H3" s="7">
        <v>3677</v>
      </c>
      <c r="I3" s="7">
        <v>5763</v>
      </c>
      <c r="J3" s="7">
        <v>6240</v>
      </c>
      <c r="K3" s="7">
        <v>6255</v>
      </c>
      <c r="L3" s="7">
        <v>6453</v>
      </c>
      <c r="M3" s="7">
        <v>5809</v>
      </c>
      <c r="N3" s="7">
        <v>6067</v>
      </c>
      <c r="O3" s="7">
        <v>6645</v>
      </c>
      <c r="P3" s="7">
        <v>7442</v>
      </c>
      <c r="Q3" s="7">
        <v>7460</v>
      </c>
      <c r="R3" s="7">
        <v>7925</v>
      </c>
      <c r="S3" s="11">
        <v>8217</v>
      </c>
    </row>
    <row r="4" spans="1:19" x14ac:dyDescent="0.2">
      <c r="A4" s="4" t="s">
        <v>16</v>
      </c>
      <c r="B4" s="5">
        <v>83</v>
      </c>
      <c r="C4" s="5">
        <v>86</v>
      </c>
      <c r="D4" s="5">
        <v>102</v>
      </c>
      <c r="E4" s="10">
        <v>105</v>
      </c>
      <c r="F4" s="7">
        <v>98</v>
      </c>
      <c r="G4" s="7">
        <v>92</v>
      </c>
      <c r="H4" s="7">
        <v>104</v>
      </c>
      <c r="I4" s="7">
        <v>113</v>
      </c>
      <c r="J4" s="7">
        <v>108</v>
      </c>
      <c r="K4" s="7">
        <v>100</v>
      </c>
      <c r="L4" s="7">
        <v>105</v>
      </c>
      <c r="M4" s="7">
        <v>87</v>
      </c>
      <c r="N4" s="7">
        <v>97</v>
      </c>
      <c r="O4" s="7">
        <v>67</v>
      </c>
      <c r="P4" s="7">
        <v>102</v>
      </c>
      <c r="Q4" s="7">
        <v>121</v>
      </c>
      <c r="R4" s="7">
        <v>106</v>
      </c>
      <c r="S4" s="11">
        <v>94</v>
      </c>
    </row>
    <row r="5" spans="1:19" x14ac:dyDescent="0.2">
      <c r="A5" s="4" t="s">
        <v>13</v>
      </c>
      <c r="B5" s="5">
        <v>736</v>
      </c>
      <c r="C5" s="5">
        <v>728</v>
      </c>
      <c r="D5" s="5">
        <v>722</v>
      </c>
      <c r="E5" s="10">
        <v>930</v>
      </c>
      <c r="F5" s="7">
        <v>841</v>
      </c>
      <c r="G5" s="7">
        <v>1401</v>
      </c>
      <c r="H5" s="7">
        <v>1377</v>
      </c>
      <c r="I5" s="7">
        <v>2415</v>
      </c>
      <c r="J5" s="7">
        <v>1290</v>
      </c>
      <c r="K5" s="7">
        <v>876</v>
      </c>
      <c r="L5" s="7">
        <v>199</v>
      </c>
      <c r="M5" s="7">
        <v>0</v>
      </c>
      <c r="N5" s="7">
        <v>0</v>
      </c>
      <c r="O5" s="7">
        <v>0</v>
      </c>
      <c r="P5" s="7">
        <v>346</v>
      </c>
      <c r="Q5" s="7">
        <v>0</v>
      </c>
      <c r="R5" s="7">
        <v>0</v>
      </c>
      <c r="S5" s="11">
        <v>0</v>
      </c>
    </row>
    <row r="6" spans="1:19" x14ac:dyDescent="0.2">
      <c r="A6" s="4" t="s">
        <v>14</v>
      </c>
      <c r="B6" s="5">
        <v>48428</v>
      </c>
      <c r="C6" s="5">
        <v>49276</v>
      </c>
      <c r="D6" s="5">
        <v>50800</v>
      </c>
      <c r="E6" s="10">
        <v>49928</v>
      </c>
      <c r="F6" s="7">
        <v>47975</v>
      </c>
      <c r="G6" s="7">
        <v>50774</v>
      </c>
      <c r="H6" s="7">
        <v>49973</v>
      </c>
      <c r="I6" s="7">
        <v>52484</v>
      </c>
      <c r="J6" s="7">
        <v>52320</v>
      </c>
      <c r="K6" s="7">
        <v>52277</v>
      </c>
      <c r="L6" s="7">
        <v>52970</v>
      </c>
      <c r="M6" s="7">
        <v>51891</v>
      </c>
      <c r="N6" s="7">
        <v>52300</v>
      </c>
      <c r="O6" s="7">
        <v>52952</v>
      </c>
      <c r="P6" s="7">
        <v>52322</v>
      </c>
      <c r="Q6" s="7">
        <v>56701</v>
      </c>
      <c r="R6" s="7">
        <v>54708</v>
      </c>
      <c r="S6" s="11">
        <v>52522</v>
      </c>
    </row>
    <row r="7" spans="1:19" x14ac:dyDescent="0.2">
      <c r="A7" s="12" t="s">
        <v>17</v>
      </c>
      <c r="B7" s="5"/>
      <c r="C7" s="5"/>
      <c r="D7" s="5">
        <v>1</v>
      </c>
      <c r="E7" s="10"/>
      <c r="F7" s="7"/>
      <c r="G7" s="7"/>
      <c r="H7" s="7"/>
      <c r="I7" s="7">
        <v>1.1000000000000001</v>
      </c>
      <c r="J7" s="7">
        <v>1</v>
      </c>
      <c r="K7" s="10">
        <v>1</v>
      </c>
      <c r="L7" s="7"/>
      <c r="M7" s="7"/>
      <c r="N7" s="11"/>
      <c r="O7" s="7"/>
      <c r="P7" s="7"/>
      <c r="Q7" s="7"/>
      <c r="R7" s="7"/>
      <c r="S7" s="11"/>
    </row>
    <row r="8" spans="1:19" x14ac:dyDescent="0.2">
      <c r="A8" s="12" t="s">
        <v>11</v>
      </c>
      <c r="B8" s="13"/>
      <c r="C8" s="13"/>
      <c r="D8" s="13"/>
      <c r="E8" s="14"/>
      <c r="F8" s="11"/>
      <c r="G8" s="11"/>
      <c r="H8" s="11"/>
      <c r="I8" s="11"/>
      <c r="J8" s="7">
        <v>70</v>
      </c>
      <c r="K8" s="10">
        <v>94</v>
      </c>
      <c r="L8" s="7">
        <v>95</v>
      </c>
      <c r="M8" s="7">
        <v>123</v>
      </c>
      <c r="N8" s="7">
        <v>120</v>
      </c>
      <c r="O8" s="7">
        <v>67</v>
      </c>
      <c r="P8" s="7">
        <v>98</v>
      </c>
      <c r="Q8" s="7">
        <v>84</v>
      </c>
      <c r="R8" s="7">
        <v>88.52</v>
      </c>
      <c r="S8" s="11">
        <v>68</v>
      </c>
    </row>
    <row r="9" spans="1:19" x14ac:dyDescent="0.2">
      <c r="A9" s="12" t="s">
        <v>10</v>
      </c>
      <c r="B9" s="13"/>
      <c r="C9" s="13"/>
      <c r="D9" s="13"/>
      <c r="E9" s="14"/>
      <c r="F9" s="11"/>
      <c r="G9" s="11"/>
      <c r="H9" s="11"/>
      <c r="I9" s="11"/>
      <c r="J9" s="7">
        <v>50</v>
      </c>
      <c r="K9" s="10">
        <v>170</v>
      </c>
      <c r="L9" s="7">
        <v>170</v>
      </c>
      <c r="M9" s="7">
        <v>217</v>
      </c>
      <c r="N9" s="7">
        <v>247</v>
      </c>
      <c r="O9" s="7">
        <v>251</v>
      </c>
      <c r="P9" s="7">
        <v>219</v>
      </c>
      <c r="Q9" s="7">
        <v>158</v>
      </c>
      <c r="R9" s="7">
        <v>235</v>
      </c>
      <c r="S9" s="11">
        <v>211</v>
      </c>
    </row>
    <row r="10" spans="1:19" s="18" customFormat="1" ht="14.25" x14ac:dyDescent="0.25">
      <c r="A10" s="1" t="s">
        <v>21</v>
      </c>
      <c r="B10" s="15">
        <v>49304</v>
      </c>
      <c r="C10" s="15">
        <v>52823</v>
      </c>
      <c r="D10" s="15">
        <v>54433</v>
      </c>
      <c r="E10" s="16">
        <v>55886</v>
      </c>
      <c r="F10" s="16">
        <v>52860</v>
      </c>
      <c r="G10" s="16">
        <v>56114.48</v>
      </c>
      <c r="H10" s="16">
        <v>55131</v>
      </c>
      <c r="I10" s="16">
        <v>60776.1</v>
      </c>
      <c r="J10" s="16">
        <v>60079</v>
      </c>
      <c r="K10" s="17">
        <v>59773</v>
      </c>
      <c r="L10" s="17">
        <v>59992</v>
      </c>
      <c r="M10" s="17">
        <f>SUM(M2:M9)</f>
        <v>58127</v>
      </c>
      <c r="N10" s="17">
        <f>SUM(N2:N9)</f>
        <v>58831</v>
      </c>
      <c r="O10" s="17">
        <f>SUM(O2:O9)</f>
        <v>59982</v>
      </c>
      <c r="P10" s="17">
        <f t="shared" ref="P10:Q10" si="0">SUM(P2:P9)</f>
        <v>60529</v>
      </c>
      <c r="Q10" s="17">
        <f t="shared" si="0"/>
        <v>64524</v>
      </c>
      <c r="R10" s="17">
        <f t="shared" ref="R10:S10" si="1">SUM(R2:R9)</f>
        <v>63062.52</v>
      </c>
      <c r="S10" s="41">
        <f t="shared" si="1"/>
        <v>61112</v>
      </c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Header>&amp;L&amp;"Arial,Fett"&amp;14KEBAG Auslieferungsmengen</oddHeader>
    <oddFooter>&amp;L&amp;"Arial,Standard"&amp;F / &amp;A&amp;R&amp;"Arial,Standard"&amp;D</oddFooter>
  </headerFooter>
  <ignoredErrors>
    <ignoredError sqref="M10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workbookViewId="0">
      <selection activeCell="B2" sqref="B2"/>
    </sheetView>
  </sheetViews>
  <sheetFormatPr baseColWidth="10" defaultRowHeight="15" x14ac:dyDescent="0.2"/>
  <cols>
    <col min="1" max="1" width="45.42578125" style="25" bestFit="1" customWidth="1"/>
    <col min="2" max="2" width="121.42578125" style="25" customWidth="1"/>
    <col min="3" max="16384" width="11.42578125" style="25"/>
  </cols>
  <sheetData>
    <row r="1" spans="1:2" x14ac:dyDescent="0.2">
      <c r="A1" s="23" t="s">
        <v>22</v>
      </c>
      <c r="B1" s="24" t="s">
        <v>23</v>
      </c>
    </row>
    <row r="2" spans="1:2" x14ac:dyDescent="0.2">
      <c r="A2" s="23" t="s">
        <v>24</v>
      </c>
      <c r="B2" s="23" t="s">
        <v>25</v>
      </c>
    </row>
    <row r="3" spans="1:2" x14ac:dyDescent="0.2">
      <c r="A3" s="23" t="s">
        <v>26</v>
      </c>
      <c r="B3" s="24" t="s">
        <v>27</v>
      </c>
    </row>
    <row r="4" spans="1:2" x14ac:dyDescent="0.2">
      <c r="A4" s="26" t="s">
        <v>28</v>
      </c>
      <c r="B4" s="27" t="s">
        <v>29</v>
      </c>
    </row>
    <row r="5" spans="1:2" x14ac:dyDescent="0.2">
      <c r="A5" s="23" t="s">
        <v>30</v>
      </c>
      <c r="B5" s="24" t="s">
        <v>31</v>
      </c>
    </row>
    <row r="6" spans="1:2" x14ac:dyDescent="0.2">
      <c r="A6" s="23" t="s">
        <v>32</v>
      </c>
      <c r="B6" s="28" t="s">
        <v>33</v>
      </c>
    </row>
    <row r="7" spans="1:2" x14ac:dyDescent="0.2">
      <c r="A7" s="23" t="s">
        <v>34</v>
      </c>
      <c r="B7" s="24" t="s">
        <v>35</v>
      </c>
    </row>
    <row r="8" spans="1:2" x14ac:dyDescent="0.2">
      <c r="A8" s="23" t="s">
        <v>36</v>
      </c>
      <c r="B8" s="29" t="s">
        <v>37</v>
      </c>
    </row>
    <row r="9" spans="1:2" x14ac:dyDescent="0.2">
      <c r="A9" s="30" t="s">
        <v>38</v>
      </c>
      <c r="B9" s="31" t="s">
        <v>66</v>
      </c>
    </row>
    <row r="10" spans="1:2" x14ac:dyDescent="0.2">
      <c r="A10" s="23" t="s">
        <v>39</v>
      </c>
      <c r="B10" s="24" t="s">
        <v>40</v>
      </c>
    </row>
    <row r="11" spans="1:2" x14ac:dyDescent="0.2">
      <c r="A11" s="23" t="s">
        <v>41</v>
      </c>
      <c r="B11" s="32">
        <v>2005</v>
      </c>
    </row>
    <row r="12" spans="1:2" x14ac:dyDescent="0.2">
      <c r="A12" s="23" t="s">
        <v>42</v>
      </c>
      <c r="B12" s="32">
        <v>2022</v>
      </c>
    </row>
    <row r="13" spans="1:2" x14ac:dyDescent="0.2">
      <c r="A13" s="26" t="s">
        <v>43</v>
      </c>
      <c r="B13" s="28" t="s">
        <v>44</v>
      </c>
    </row>
    <row r="14" spans="1:2" x14ac:dyDescent="0.2">
      <c r="A14" s="26" t="s">
        <v>45</v>
      </c>
      <c r="B14" s="33" t="s">
        <v>46</v>
      </c>
    </row>
    <row r="15" spans="1:2" ht="42.75" customHeight="1" x14ac:dyDescent="0.2">
      <c r="A15" s="23" t="s">
        <v>47</v>
      </c>
      <c r="B15" s="24" t="s">
        <v>48</v>
      </c>
    </row>
    <row r="16" spans="1:2" x14ac:dyDescent="0.2">
      <c r="A16" s="26" t="s">
        <v>49</v>
      </c>
      <c r="B16" s="34" t="s">
        <v>50</v>
      </c>
    </row>
    <row r="17" spans="1:2" x14ac:dyDescent="0.2">
      <c r="A17" s="26" t="s">
        <v>51</v>
      </c>
      <c r="B17" s="34"/>
    </row>
    <row r="18" spans="1:2" s="36" customFormat="1" ht="14.25" x14ac:dyDescent="0.2">
      <c r="A18" s="35" t="s">
        <v>52</v>
      </c>
      <c r="B18" s="28" t="s">
        <v>53</v>
      </c>
    </row>
    <row r="19" spans="1:2" s="36" customFormat="1" ht="14.25" x14ac:dyDescent="0.2">
      <c r="A19" s="30" t="s">
        <v>54</v>
      </c>
      <c r="B19" s="28" t="s">
        <v>55</v>
      </c>
    </row>
    <row r="20" spans="1:2" x14ac:dyDescent="0.2">
      <c r="A20" s="35" t="s">
        <v>56</v>
      </c>
      <c r="B20" s="24" t="s">
        <v>57</v>
      </c>
    </row>
    <row r="21" spans="1:2" x14ac:dyDescent="0.2">
      <c r="A21" s="26" t="s">
        <v>58</v>
      </c>
      <c r="B21" s="24" t="s">
        <v>59</v>
      </c>
    </row>
    <row r="22" spans="1:2" x14ac:dyDescent="0.2">
      <c r="A22" s="26" t="s">
        <v>60</v>
      </c>
      <c r="B22" s="24" t="s">
        <v>61</v>
      </c>
    </row>
    <row r="23" spans="1:2" x14ac:dyDescent="0.2">
      <c r="A23" s="26" t="s">
        <v>62</v>
      </c>
      <c r="B23" s="24" t="s">
        <v>63</v>
      </c>
    </row>
    <row r="24" spans="1:2" x14ac:dyDescent="0.2">
      <c r="A24" s="30" t="s">
        <v>64</v>
      </c>
      <c r="B24" s="37"/>
    </row>
    <row r="25" spans="1:2" x14ac:dyDescent="0.2">
      <c r="A25" s="23" t="s">
        <v>65</v>
      </c>
      <c r="B25" s="24"/>
    </row>
  </sheetData>
  <hyperlinks>
    <hyperlink ref="B7" r:id="rId1"/>
  </hyperlinks>
  <pageMargins left="0.70866141732283472" right="0.70866141732283472" top="0.78740157480314965" bottom="0.78740157480314965" header="0.31496062992125984" footer="0.31496062992125984"/>
  <pageSetup paperSize="9" scale="78" orientation="landscape" r:id="rId2"/>
  <headerFooter>
    <oddHeader>&amp;L&amp;"Arial,Fett"&amp;14KEBAG Abfallmengen&amp;C&amp;"Arial,Fett"&amp;14Metadaten</oddHeader>
    <oddFooter>&amp;L&amp;"Arial,Standard"&amp;F / &amp;A&amp;R&amp;"Arial,Standard"&amp;D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Anlieferung</vt:lpstr>
      <vt:lpstr>Auslieferung</vt:lpstr>
      <vt:lpstr>Metadaten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Liechti Hans-Peter</dc:creator>
  <cp:lastModifiedBy>Barriere Pascal</cp:lastModifiedBy>
  <cp:lastPrinted>2019-07-30T09:14:09Z</cp:lastPrinted>
  <dcterms:created xsi:type="dcterms:W3CDTF">2011-03-29T09:18:46Z</dcterms:created>
  <dcterms:modified xsi:type="dcterms:W3CDTF">2023-07-17T11:45:25Z</dcterms:modified>
</cp:coreProperties>
</file>